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8" windowWidth="10848" windowHeight="9948" tabRatio="734" firstSheet="2" activeTab="7"/>
  </bookViews>
  <sheets>
    <sheet name="หน้าปก" sheetId="1" r:id="rId1"/>
    <sheet name="มาตรฐานการเรียนรู้ ตัวชี้วัด" sheetId="2" r:id="rId2"/>
    <sheet name="เวลาเรียน(เทอม1)" sheetId="3" r:id="rId3"/>
    <sheet name="เวลาเรียน(เทอม2)" sheetId="4" r:id="rId4"/>
    <sheet name="บันทึกคะแนน(เทอม1)" sheetId="5" r:id="rId5"/>
    <sheet name="บันทึกคะแนน(รวม)" sheetId="6" r:id="rId6"/>
    <sheet name="ประเมินอ่านคิดวิเคราะห์" sheetId="7" r:id="rId7"/>
    <sheet name="คุณลักษณะอันพึงประสงค์1" sheetId="8" r:id="rId8"/>
  </sheets>
  <definedNames>
    <definedName name="_xlnm.Print_Area" localSheetId="7">'คุณลักษณะอันพึงประสงค์1'!$A$1:$O$48</definedName>
  </definedNames>
  <calcPr fullCalcOnLoad="1"/>
</workbook>
</file>

<file path=xl/sharedStrings.xml><?xml version="1.0" encoding="utf-8"?>
<sst xmlns="http://schemas.openxmlformats.org/spreadsheetml/2006/main" count="358" uniqueCount="182">
  <si>
    <t>คน</t>
  </si>
  <si>
    <t>ร้อยละ</t>
  </si>
  <si>
    <t>การอนุมัติผลการพัฒนาคุณภาพผู้เรียน</t>
  </si>
  <si>
    <t>เรียนเสนอเพื่อพิจารณา</t>
  </si>
  <si>
    <t>ชื่อ  -  สกุล</t>
  </si>
  <si>
    <t>วันที่</t>
  </si>
  <si>
    <t>เลขที่</t>
  </si>
  <si>
    <t>เลขประจำตัว</t>
  </si>
  <si>
    <t>รวม</t>
  </si>
  <si>
    <t>แบบบันทึกผลการพัฒนาคุณภาพผู้เรียน</t>
  </si>
  <si>
    <t>จำนวนนักเรียนทั้งหมด</t>
  </si>
  <si>
    <t>สรุปผลการเรียน</t>
  </si>
  <si>
    <t>ผลการประเมินคุณลักษณะอันพึงประสงค์</t>
  </si>
  <si>
    <t>ผลการประเมินการอ่าน คิด วิเคราะห์ และการเขียนสื่อความ</t>
  </si>
  <si>
    <t>ระดับคุณภาพ</t>
  </si>
  <si>
    <t>จำนวนที่ได้</t>
  </si>
  <si>
    <t>บันทึกเวลาเรียน</t>
  </si>
  <si>
    <t>โรงเรียนบ้านบ่อรัง</t>
  </si>
  <si>
    <t>สำนักงานเขตพื้นที่การศึกษาประถมศึกษาเพชรบูรณ์ เขต 3</t>
  </si>
  <si>
    <t xml:space="preserve"> </t>
  </si>
  <si>
    <t>การประเมิน</t>
  </si>
  <si>
    <t>บันทึกคะแนน / ผลการเรียน</t>
  </si>
  <si>
    <t>กลางภาค</t>
  </si>
  <si>
    <t>รวมเก็บ</t>
  </si>
  <si>
    <t>แก้ ไข</t>
  </si>
  <si>
    <t>จำนวนนักเรียนที่ได้ระดับผลการเรียน (คน)</t>
  </si>
  <si>
    <t>จำนวนนักเรียนที่ได้</t>
  </si>
  <si>
    <t>ร</t>
  </si>
  <si>
    <t>มส</t>
  </si>
  <si>
    <t>ลงชื่อ....................................ครูผู้สอน</t>
  </si>
  <si>
    <t>รายการประเมิน</t>
  </si>
  <si>
    <t>20 คะแนน</t>
  </si>
  <si>
    <t>ข้อ</t>
  </si>
  <si>
    <t>พฤติกรรม</t>
  </si>
  <si>
    <t>สรุป</t>
  </si>
  <si>
    <t>อยู่อย่างพอเพียง</t>
  </si>
  <si>
    <t>เหตุผล รอบคอบ มีคุณธรรม</t>
  </si>
  <si>
    <t xml:space="preserve">  5.1 ดำเนินชีวิตอย่างพอประมาณ มี</t>
  </si>
  <si>
    <t xml:space="preserve">  5.2 มีภูมคุ้มกันในตัวที่ดี ปรับตัวเพื่อ</t>
  </si>
  <si>
    <t>อยู่ในสังคมได้อย่างมีความสุข</t>
  </si>
  <si>
    <t>มุ่งมั่นในการทำงาน</t>
  </si>
  <si>
    <t xml:space="preserve">  6.1 ตั้งใจและรับผิดชอบในหน้าที่</t>
  </si>
  <si>
    <t>การงาน</t>
  </si>
  <si>
    <t xml:space="preserve">  7.1 ภาคภูมิใจในขนบธรรมเนียม</t>
  </si>
  <si>
    <t>ความกตัญญูกตเวที</t>
  </si>
  <si>
    <t xml:space="preserve">  7.2 เห็นคุณค่าและใช้ภาษาไทยในการ</t>
  </si>
  <si>
    <t>สื่อสารได้อย่างถูกต้องเหมาะสม</t>
  </si>
  <si>
    <t xml:space="preserve">  8.2 เข้าร่วมกิจกรรมที่เป็นประโยชน์</t>
  </si>
  <si>
    <t>ต่อโรงเรียน ชุมชน และสังคม</t>
  </si>
  <si>
    <t xml:space="preserve">        คน</t>
  </si>
  <si>
    <t xml:space="preserve">     ร้อยละ</t>
  </si>
  <si>
    <t>ข้อที่</t>
  </si>
  <si>
    <t>มาตรฐานการเรียนรู้ / ตัวชี้วัด</t>
  </si>
  <si>
    <t>ตัวชี้วัดความสามารถในการอ่าน คิดวิเคราะห์ และเขียน</t>
  </si>
  <si>
    <t>มาตรฐานการเรียนรู้ / ตัวชี้วัด  (ข้อที่ / คะแนน)</t>
  </si>
  <si>
    <t>อ่าน คิดวิเคราะห์ และเขียน (ข้อที่ / คะแนน)</t>
  </si>
  <si>
    <t xml:space="preserve">  สรุป ผล</t>
  </si>
  <si>
    <t>รักชาติ ศาสน์ กษัตริย์</t>
  </si>
  <si>
    <t xml:space="preserve">  1.1 เป็นพลเมืองดีของชาติ</t>
  </si>
  <si>
    <t xml:space="preserve">  1.2 ธำรงไว้ซึ่งความเป็นชาติไทย</t>
  </si>
  <si>
    <t xml:space="preserve">  1.3 ศรัทธา ยึดมั่น และปฏิบัติตนตาม</t>
  </si>
  <si>
    <t xml:space="preserve">      หลักศาสนา</t>
  </si>
  <si>
    <t>ซื่อสัตย์สุจริต</t>
  </si>
  <si>
    <t xml:space="preserve">  2.1 ประพฤติตรงตามความเป็นจริง</t>
  </si>
  <si>
    <t xml:space="preserve">  2.2 ประพฤติตรงตามความเป็นจริง</t>
  </si>
  <si>
    <t>มีวินัย</t>
  </si>
  <si>
    <t xml:space="preserve">  3.1 ปฏิบัติตามข้อตกลง กฎเกณฑ์ </t>
  </si>
  <si>
    <t>ใฝ่เรียนรู้</t>
  </si>
  <si>
    <t xml:space="preserve">  4.1 ตั้งใจ เพียรพยายามในการเรียนและ</t>
  </si>
  <si>
    <t>ต่อตนเองทั้งทางกาย วาจา ใจ</t>
  </si>
  <si>
    <t>ต่อผู้อื่นทั้งทางกาย วาจา ใจ</t>
  </si>
  <si>
    <t xml:space="preserve"> ระเบียบ ข้อบังคับของครอบครัว</t>
  </si>
  <si>
    <t>โรงเรียน และสังคม</t>
  </si>
  <si>
    <t>เข้าร่วมกิจกรรมการเรียนรู้</t>
  </si>
  <si>
    <t xml:space="preserve">  4.2 แสวงหาความรู้จากแหล่งเรียนรู้</t>
  </si>
  <si>
    <t>ต่างๆ ทั้งภายในและภายนอกโรงเรียน</t>
  </si>
  <si>
    <t>ด้วยการเลือกใช้สื่ออย่างเหมาะสม บัน</t>
  </si>
  <si>
    <t>ทึกความรู้ วิเคราะห์ สรุปเป็นองค์ความรู้</t>
  </si>
  <si>
    <t>และสามารถนำไปใช้ในชีวิตประจำวันได้</t>
  </si>
  <si>
    <t xml:space="preserve">  6.2 ทำงานด้วยความเพียรพยายามและ</t>
  </si>
  <si>
    <t>อดทนเพื่อให้งานสำเร็จตามเป้าหมาย</t>
  </si>
  <si>
    <t>รักความเป็นไทย</t>
  </si>
  <si>
    <t>ประเพณี ศิลปะ วัฒนธรรมไทย และมี</t>
  </si>
  <si>
    <t xml:space="preserve">  7.3 อนุรักษ์และสืบทอดภูมิปัญญาไทย</t>
  </si>
  <si>
    <t>มีจิตสาธารณะ</t>
  </si>
  <si>
    <t xml:space="preserve">  8.1 ช่วยเหลือผู้อื่นด้วยความเต็มใจ และ</t>
  </si>
  <si>
    <t>พึงพอใจ โดยไม่หวังผลตอบแทน</t>
  </si>
  <si>
    <t xml:space="preserve">  1.4 เคารพเทิดทูนสถาบันพระมหากษัตริย์</t>
  </si>
  <si>
    <t xml:space="preserve">  1. สามารถคัดสรรสื่อที่ต้องการอ่านเพื่อหาข้อมูล</t>
  </si>
  <si>
    <t xml:space="preserve">      สารสนเทศได้ตามวัตถุประสงค์ สามารถสร้าง</t>
  </si>
  <si>
    <t xml:space="preserve">      ความเข้าใจ และประยุกต์ใช้ความรู้จากการอ่าน</t>
  </si>
  <si>
    <t xml:space="preserve">  2. สามารถจับประเด็นสำคัญ  และประเด็นสนับสนุน</t>
  </si>
  <si>
    <t xml:space="preserve">      โต้แย้ง</t>
  </si>
  <si>
    <t xml:space="preserve">  3. สามารถวิเคราะห์ วิจารณ์ความสมเหตุสมผล</t>
  </si>
  <si>
    <t xml:space="preserve">      ความน่าเชื่อถือ ลำดับความและความเป็นไปได้</t>
  </si>
  <si>
    <t xml:space="preserve">      ของเรื่องที่อ่าน</t>
  </si>
  <si>
    <t xml:space="preserve">  4. สามารถสรุปคุณค่า  แนวคิด แง่คิดที่ได้จากการอ่าน</t>
  </si>
  <si>
    <t xml:space="preserve">  5. สามารถสรุป อภิปราย ขยายความคิดเห็น โต้แย้ง</t>
  </si>
  <si>
    <t xml:space="preserve">      สนับสนุน โน้มน้าว โดยการเขียนสื่อสารในรูป</t>
  </si>
  <si>
    <t xml:space="preserve">      แบบต่าง ๆ เช่น ผังความคิด เป็นต้น</t>
  </si>
  <si>
    <t>ผ่าน</t>
  </si>
  <si>
    <t>ดีเยี่ยม</t>
  </si>
  <si>
    <t>ปลายภาค</t>
  </si>
  <si>
    <t>ลงชื่อ...................................ผู้อำนวยการสถานศึกษา</t>
  </si>
  <si>
    <t>มาตรฐาน ง 1.1  เข้าใจการทำงาน  มีความคิดสร้างสรรค์  มีทักษะกระบวนการทำงาน ทักษะการจัดการ ทักษะกระบวนการแก้ปัญหา  ทักษะการทำงานร่วมกัน   และทักษะการแสวงหาความรู้    มีคุณธรรม    และลักษณะนิสัยในการทำงาน  มีจิตสำนึก  ในการใช้พลังงาน  ทรัพยากร  และสิ่งแวดล้อมเพื่อการดำรงชีวิตและครอบครัว</t>
  </si>
  <si>
    <t>มาตรฐาน ง 4.1   เข้าใจ มีทักษะที่จำเป็น  มีประสบการณ์  เห็นแนวทางในงานอาชีพ  ใช้เทคโนโลยีเพื่อพัฒนาอาชีพ   มีคุณธรรม และมีเจตคติที่ดีต่ออาชีพ</t>
  </si>
  <si>
    <t xml:space="preserve">มาตรฐาน ง 3.1  เข้าใจ   เห็นคุณค่า    และใช้กระบวนการเทคโนโลยีสารสนเทศในการสืบค้นข้อมูล การเรียนรู้    การสื่อสาร   การแก้ปัญหา การทำงาน และอาชีพอย่างมี ประสิทธิภาพ ประสิทธิผล   และมีคุณธรรม </t>
  </si>
  <si>
    <t>จำนวนชั่วโมงทั้งหมดต่อ 1 ภาคเรียน = 20 ชั่วโมง จำนวนชั่วโมงที่ต้องเรียนทั้งหมดต่อ 1 ภาคเรียน = 20 ชั่วโมง 80 % = 16 ชั่วโมง 70 %  =  14 ชั่วโมง</t>
  </si>
  <si>
    <t>ลงชื่อ.....................................................ครูผู้สอน</t>
  </si>
  <si>
    <t>ลงชื่อ.....................................................</t>
  </si>
  <si>
    <t>ดี</t>
  </si>
  <si>
    <t>มาตรฐานการเรียนรู้ / ผลการเรียนรู้</t>
  </si>
  <si>
    <t>ลงชื่อ.................................................</t>
  </si>
  <si>
    <t>ข้อที่ 1 รักชาติ</t>
  </si>
  <si>
    <t>ชั่วโมง</t>
  </si>
  <si>
    <t>เวลาเรียน</t>
  </si>
  <si>
    <t>มาเรียน/จิตพิสัย</t>
  </si>
  <si>
    <t>เก็บ1</t>
  </si>
  <si>
    <t>(นายปิยะพงษ์  บุญนิล)</t>
  </si>
  <si>
    <t>ตำแหน่งครู</t>
  </si>
  <si>
    <t xml:space="preserve"> ผู้อำนวยการโรงเรียนบ้านบ่อรัง</t>
  </si>
  <si>
    <t>ลงชื่อ....................................................ครูผู้สอน</t>
  </si>
  <si>
    <t>ผู้อำนวยการสถานศึกษา</t>
  </si>
  <si>
    <t>ข้อที่ 2 ซื่อสัตย์</t>
  </si>
  <si>
    <t>ข้อที่ 3 มีวินัย</t>
  </si>
  <si>
    <t>ข้อที่ 4 ใฝ่เรียนรู้</t>
  </si>
  <si>
    <t>ข้อที่ 5 อยู่อย่างพอเพียง</t>
  </si>
  <si>
    <t>ข้อที่ 6 มุ่งมั่นทำงาน</t>
  </si>
  <si>
    <t>ข้อที่ 7 รักความเป็นไทย</t>
  </si>
  <si>
    <t>ข้อที่ 8 มีจิตสาธารณะ</t>
  </si>
  <si>
    <t>ผลการประเมิน</t>
  </si>
  <si>
    <t>( นายปิยะพงษ์  บุญนิล )</t>
  </si>
  <si>
    <t>ภาคเรียนที่ 1</t>
  </si>
  <si>
    <t>อำเภอวิเชียรบุรี  จังหวัดเพชรบูรณ์</t>
  </si>
  <si>
    <t>ป.5/1  วิเคราะห์ขั้นตอนการทำงานตามกระบวนการทำงาน (จิตพิสัย)</t>
  </si>
  <si>
    <t>ป.5/3 ตัดสินใจแก้ปัญหาการทำงานอย่างมีเหตุผล (สอบ1)</t>
  </si>
  <si>
    <t>ป.5/3 ประมวลผลข้อมูลให้เป็นสารสนเทศ  (สอบ2)</t>
  </si>
  <si>
    <t xml:space="preserve">ป.5/2 มีเจตคติที่ดีต่อการประกอบอาชีพ </t>
  </si>
  <si>
    <t>จำนวน 1 ชั่วโมง/สัปดาห์ จำนวน 40 ชั่วโมง/ปีการศึกษา</t>
  </si>
  <si>
    <t>การนำเสนอ</t>
  </si>
  <si>
    <t>แบบประเมินการอ่าน คิดวิเคราะห์และเขียน  ชั้นประถมศึกษาปีที่ 5</t>
  </si>
  <si>
    <t>ภาคเรียนที่1</t>
  </si>
  <si>
    <t>เก็บ2</t>
  </si>
  <si>
    <t>เก็บ3</t>
  </si>
  <si>
    <t>แฟ้มสะสมงาน</t>
  </si>
  <si>
    <t>บุคคลที่ควรรู้จัก</t>
  </si>
  <si>
    <t>รู้จักเครื่องมือ</t>
  </si>
  <si>
    <t xml:space="preserve">                   อนุมัติ</t>
  </si>
  <si>
    <t xml:space="preserve">                   ไม่อนุมัติ</t>
  </si>
  <si>
    <t xml:space="preserve">ชั้นประถมศึกษาปีที่ 5 ปีการศึกษา 2563  </t>
  </si>
  <si>
    <t>ชั้นประถมศึกษาปีที่ 5 ปีการศึกษา 2563</t>
  </si>
  <si>
    <t>ปีการศึกษา 2563 รายวิชา คอมพิวเตอร์ ป.5 รหัสวิชา ง 15201</t>
  </si>
  <si>
    <t>ปีการศึกษา 2563</t>
  </si>
  <si>
    <t>แบบประเมินคุณลักษณะอันพึงประสงค์  ชั้นประถมศึกษาปีที่ 5 ปีการศึกษา 2563</t>
  </si>
  <si>
    <t>วิชา คอมพิวเตอร์ ป.5 รหัสวิชา ว 15201 กลุ่มสาระ วิทยาศาสตร์และเทคโนโลยี</t>
  </si>
  <si>
    <t>ภาคเรียนที่ 1 ปีการศึกษา 2563 รายวิชา คอมพิวเตอร์ ป.5 รหัสวิชา ว 15201</t>
  </si>
  <si>
    <t>เด็กชายทิวากร  เลิกนอก</t>
  </si>
  <si>
    <t>เด็กชายอนุชิต  บุญส่ง</t>
  </si>
  <si>
    <t>เด็กชายอชิตะ  ดีเลิศ</t>
  </si>
  <si>
    <t>เด็กชายรัฐศาสตร์  พาขุนทด</t>
  </si>
  <si>
    <t>เด็กชายวันชัย  สุขสำราญ</t>
  </si>
  <si>
    <t>เด็กชายอดิสรณ์  เรืองประโคน</t>
  </si>
  <si>
    <t>เด็กชายยศสวิน  เผือกโคกสูง</t>
  </si>
  <si>
    <t>เด็กชายยศกร  เผือกโคกสูง</t>
  </si>
  <si>
    <t>เด็กชายวันชัย  โกสุมภ์</t>
  </si>
  <si>
    <t>เด็กชายพงศกร  คล้ายใจตรง</t>
  </si>
  <si>
    <t>เด็กชายรัฐพล  มณีแสง</t>
  </si>
  <si>
    <t>เด็กชายสิทธิกรณ์  ปราณีตพลกรัง</t>
  </si>
  <si>
    <t>เด็กชายธีรพัฒน์  รุ่งสันเทียะ</t>
  </si>
  <si>
    <t>เด็กชายนพกร  ทำพันดุง</t>
  </si>
  <si>
    <t>เด็กชายพีรภัทร แสนพลมาตร์</t>
  </si>
  <si>
    <t>เด็กชายอโนชัย ทิพย์เนตร</t>
  </si>
  <si>
    <t>เด็กหญิงปาริตา  จีนเจือ</t>
  </si>
  <si>
    <t>เด็กหญิงเบญญาภา  บุญลาภ</t>
  </si>
  <si>
    <t>เด็กหญิงเพียงฟ้า  ใจเย็น</t>
  </si>
  <si>
    <t>เด็กหญิงอริสรา  ดาวเรือง</t>
  </si>
  <si>
    <t>เด็กหญิงนภัสชญา  คล้ายใจตรง</t>
  </si>
  <si>
    <t>เด็กหญิงธนพร  สังขวาง</t>
  </si>
  <si>
    <t>เด็กหญิงกุลธิดา  ทับทิมไสย์</t>
  </si>
  <si>
    <t>เด็กหญิงบัณฑิตา  ฉิมกรด</t>
  </si>
  <si>
    <t>( นายวัฒนศิลป์ สิงห์เครือ )</t>
  </si>
  <si>
    <t>(นายวัฒนศิลป์ สิงห์เครือ)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</si>
</sst>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0.000"/>
    <numFmt numFmtId="173" formatCode="0.0"/>
    <numFmt numFmtId="174" formatCode="[$-107041E]d\ mmmm\ yyyy;@"/>
  </numFmts>
  <fonts count="76">
    <font>
      <sz val="10"/>
      <name val="Arial"/>
      <family val="0"/>
    </font>
    <font>
      <sz val="16"/>
      <name val="DilleniaUPC"/>
      <family val="1"/>
    </font>
    <font>
      <sz val="14"/>
      <name val="DilleniaUPC"/>
      <family val="1"/>
    </font>
    <font>
      <sz val="10"/>
      <name val="DilleniaUPC"/>
      <family val="1"/>
    </font>
    <font>
      <sz val="12"/>
      <name val="DilleniaUPC"/>
      <family val="1"/>
    </font>
    <font>
      <b/>
      <sz val="20"/>
      <name val="DilleniaUPC"/>
      <family val="1"/>
    </font>
    <font>
      <b/>
      <sz val="36"/>
      <name val="DilleniaUPC"/>
      <family val="1"/>
    </font>
    <font>
      <b/>
      <sz val="28"/>
      <name val="DilleniaUPC"/>
      <family val="1"/>
    </font>
    <font>
      <b/>
      <sz val="18"/>
      <name val="DilleniaUPC"/>
      <family val="1"/>
    </font>
    <font>
      <b/>
      <sz val="22"/>
      <name val="DilleniaUPC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7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3"/>
      <name val="TH SarabunPSK"/>
      <family val="2"/>
    </font>
    <font>
      <sz val="8"/>
      <name val="Arial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9"/>
      <name val="DilleniaUPC"/>
      <family val="1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2"/>
      <color indexed="8"/>
      <name val="TH SarabunPSK"/>
      <family val="2"/>
    </font>
    <font>
      <sz val="12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0"/>
      <name val="DilleniaUPC"/>
      <family val="1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2"/>
      <color theme="1"/>
      <name val="TH SarabunPSK"/>
      <family val="2"/>
    </font>
    <font>
      <sz val="12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61" fillId="23" borderId="1" applyNumberFormat="0" applyAlignment="0" applyProtection="0"/>
    <xf numFmtId="0" fontId="62" fillId="24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top"/>
    </xf>
    <xf numFmtId="0" fontId="69" fillId="0" borderId="0" xfId="0" applyFont="1" applyAlignment="1">
      <alignment/>
    </xf>
    <xf numFmtId="2" fontId="69" fillId="0" borderId="0" xfId="0" applyNumberFormat="1" applyFont="1" applyAlignment="1">
      <alignment/>
    </xf>
    <xf numFmtId="1" fontId="4" fillId="0" borderId="10" xfId="46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174" fontId="12" fillId="0" borderId="10" xfId="0" applyNumberFormat="1" applyFont="1" applyBorder="1" applyAlignment="1">
      <alignment horizontal="center" vertical="top" textRotation="90"/>
    </xf>
    <xf numFmtId="174" fontId="12" fillId="0" borderId="10" xfId="0" applyNumberFormat="1" applyFont="1" applyFill="1" applyBorder="1" applyAlignment="1">
      <alignment horizontal="center" vertical="top" textRotation="90"/>
    </xf>
    <xf numFmtId="174" fontId="12" fillId="0" borderId="10" xfId="0" applyNumberFormat="1" applyFont="1" applyBorder="1" applyAlignment="1">
      <alignment vertical="center" textRotation="90" wrapText="1"/>
    </xf>
    <xf numFmtId="0" fontId="13" fillId="0" borderId="0" xfId="0" applyFont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textRotation="90"/>
    </xf>
    <xf numFmtId="0" fontId="12" fillId="0" borderId="10" xfId="0" applyFont="1" applyFill="1" applyBorder="1" applyAlignment="1">
      <alignment horizontal="center" vertical="center" textRotation="90"/>
    </xf>
    <xf numFmtId="0" fontId="12" fillId="0" borderId="15" xfId="0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1" fontId="70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/>
    </xf>
    <xf numFmtId="173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/>
    </xf>
    <xf numFmtId="173" fontId="17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" fontId="12" fillId="0" borderId="10" xfId="0" applyNumberFormat="1" applyFont="1" applyFill="1" applyBorder="1" applyAlignment="1">
      <alignment horizontal="center" vertical="center" wrapText="1"/>
    </xf>
    <xf numFmtId="173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16" fillId="0" borderId="0" xfId="0" applyFont="1" applyAlignment="1">
      <alignment horizontal="center"/>
    </xf>
    <xf numFmtId="0" fontId="72" fillId="0" borderId="15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" vertical="center"/>
    </xf>
    <xf numFmtId="1" fontId="70" fillId="0" borderId="0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/>
    </xf>
    <xf numFmtId="173" fontId="12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/>
    </xf>
    <xf numFmtId="2" fontId="74" fillId="0" borderId="0" xfId="0" applyNumberFormat="1" applyFont="1" applyFill="1" applyBorder="1" applyAlignment="1">
      <alignment/>
    </xf>
    <xf numFmtId="173" fontId="73" fillId="0" borderId="0" xfId="0" applyNumberFormat="1" applyFont="1" applyFill="1" applyAlignment="1">
      <alignment/>
    </xf>
    <xf numFmtId="0" fontId="13" fillId="4" borderId="10" xfId="0" applyFont="1" applyFill="1" applyBorder="1" applyAlignment="1">
      <alignment horizontal="center"/>
    </xf>
    <xf numFmtId="0" fontId="72" fillId="4" borderId="15" xfId="0" applyFont="1" applyFill="1" applyBorder="1" applyAlignment="1">
      <alignment horizontal="left" vertical="center"/>
    </xf>
    <xf numFmtId="0" fontId="13" fillId="4" borderId="11" xfId="0" applyFont="1" applyFill="1" applyBorder="1" applyAlignment="1">
      <alignment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1" fontId="13" fillId="4" borderId="10" xfId="0" applyNumberFormat="1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left" vertical="center"/>
    </xf>
    <xf numFmtId="0" fontId="12" fillId="4" borderId="10" xfId="0" applyFont="1" applyFill="1" applyBorder="1" applyAlignment="1">
      <alignment horizontal="center" vertical="center"/>
    </xf>
    <xf numFmtId="1" fontId="12" fillId="4" borderId="10" xfId="0" applyNumberFormat="1" applyFont="1" applyFill="1" applyBorder="1" applyAlignment="1">
      <alignment horizontal="center" vertical="center"/>
    </xf>
    <xf numFmtId="1" fontId="70" fillId="4" borderId="10" xfId="0" applyNumberFormat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71" fillId="4" borderId="10" xfId="0" applyFont="1" applyFill="1" applyBorder="1" applyAlignment="1">
      <alignment horizontal="center" vertical="center"/>
    </xf>
    <xf numFmtId="1" fontId="11" fillId="4" borderId="10" xfId="0" applyNumberFormat="1" applyFont="1" applyFill="1" applyBorder="1" applyAlignment="1">
      <alignment horizontal="center"/>
    </xf>
    <xf numFmtId="173" fontId="12" fillId="4" borderId="10" xfId="0" applyNumberFormat="1" applyFont="1" applyFill="1" applyBorder="1" applyAlignment="1">
      <alignment horizontal="center" vertical="center"/>
    </xf>
    <xf numFmtId="1" fontId="71" fillId="4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" fontId="71" fillId="0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5" fillId="4" borderId="15" xfId="0" applyFont="1" applyFill="1" applyBorder="1" applyAlignment="1">
      <alignment horizontal="left" vertical="center"/>
    </xf>
    <xf numFmtId="0" fontId="75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/>
    </xf>
    <xf numFmtId="174" fontId="12" fillId="6" borderId="10" xfId="0" applyNumberFormat="1" applyFont="1" applyFill="1" applyBorder="1" applyAlignment="1">
      <alignment horizontal="center" vertical="top" textRotation="90"/>
    </xf>
    <xf numFmtId="0" fontId="13" fillId="6" borderId="11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textRotation="90"/>
    </xf>
    <xf numFmtId="0" fontId="12" fillId="0" borderId="10" xfId="0" applyFont="1" applyFill="1" applyBorder="1" applyAlignment="1">
      <alignment horizontal="center" textRotation="90"/>
    </xf>
    <xf numFmtId="0" fontId="10" fillId="0" borderId="0" xfId="0" applyFont="1" applyFill="1" applyBorder="1" applyAlignment="1">
      <alignment/>
    </xf>
    <xf numFmtId="0" fontId="13" fillId="0" borderId="16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1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173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" fontId="72" fillId="0" borderId="10" xfId="0" applyNumberFormat="1" applyFont="1" applyFill="1" applyBorder="1" applyAlignment="1">
      <alignment horizontal="center" vertical="center"/>
    </xf>
    <xf numFmtId="173" fontId="72" fillId="0" borderId="10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9" fillId="0" borderId="12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173" fontId="13" fillId="4" borderId="10" xfId="0" applyNumberFormat="1" applyFont="1" applyFill="1" applyBorder="1" applyAlignment="1">
      <alignment horizontal="center" vertical="center"/>
    </xf>
    <xf numFmtId="1" fontId="72" fillId="4" borderId="10" xfId="0" applyNumberFormat="1" applyFont="1" applyFill="1" applyBorder="1" applyAlignment="1">
      <alignment horizontal="center" vertical="center"/>
    </xf>
    <xf numFmtId="173" fontId="72" fillId="4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/>
    </xf>
    <xf numFmtId="174" fontId="12" fillId="0" borderId="10" xfId="0" applyNumberFormat="1" applyFont="1" applyFill="1" applyBorder="1" applyAlignment="1">
      <alignment vertical="center" textRotation="90" wrapText="1"/>
    </xf>
    <xf numFmtId="0" fontId="13" fillId="2" borderId="10" xfId="0" applyFont="1" applyFill="1" applyBorder="1" applyAlignment="1">
      <alignment horizontal="center"/>
    </xf>
    <xf numFmtId="0" fontId="72" fillId="2" borderId="15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left" vertical="center"/>
    </xf>
    <xf numFmtId="174" fontId="12" fillId="7" borderId="10" xfId="0" applyNumberFormat="1" applyFont="1" applyFill="1" applyBorder="1" applyAlignment="1">
      <alignment horizontal="center" vertical="top" textRotation="90"/>
    </xf>
    <xf numFmtId="0" fontId="13" fillId="7" borderId="1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left" vertical="center"/>
    </xf>
    <xf numFmtId="1" fontId="12" fillId="2" borderId="10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/>
    </xf>
    <xf numFmtId="173" fontId="12" fillId="2" borderId="10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3" borderId="15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33" borderId="19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/>
    </xf>
    <xf numFmtId="0" fontId="4" fillId="33" borderId="19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 wrapText="1"/>
    </xf>
    <xf numFmtId="1" fontId="4" fillId="0" borderId="15" xfId="0" applyNumberFormat="1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textRotation="90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textRotation="90"/>
    </xf>
    <xf numFmtId="0" fontId="12" fillId="0" borderId="13" xfId="0" applyFont="1" applyFill="1" applyBorder="1" applyAlignment="1">
      <alignment horizontal="center" vertical="center" textRotation="90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textRotation="90"/>
    </xf>
    <xf numFmtId="0" fontId="12" fillId="0" borderId="13" xfId="0" applyFont="1" applyBorder="1" applyAlignment="1">
      <alignment horizontal="center" vertical="center" textRotation="90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textRotation="90" wrapText="1"/>
    </xf>
    <xf numFmtId="1" fontId="12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73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/>
    </xf>
    <xf numFmtId="0" fontId="12" fillId="0" borderId="15" xfId="0" applyFont="1" applyFill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top"/>
    </xf>
    <xf numFmtId="0" fontId="19" fillId="0" borderId="24" xfId="0" applyFont="1" applyFill="1" applyBorder="1" applyAlignment="1">
      <alignment horizontal="center" vertical="top"/>
    </xf>
    <xf numFmtId="0" fontId="19" fillId="0" borderId="22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top"/>
    </xf>
    <xf numFmtId="0" fontId="19" fillId="0" borderId="14" xfId="0" applyFont="1" applyFill="1" applyBorder="1" applyAlignment="1">
      <alignment horizontal="center" vertical="top"/>
    </xf>
    <xf numFmtId="0" fontId="19" fillId="0" borderId="16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center" textRotation="90"/>
    </xf>
    <xf numFmtId="0" fontId="16" fillId="0" borderId="1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28</xdr:row>
      <xdr:rowOff>19050</xdr:rowOff>
    </xdr:from>
    <xdr:to>
      <xdr:col>9</xdr:col>
      <xdr:colOff>0</xdr:colOff>
      <xdr:row>28</xdr:row>
      <xdr:rowOff>238125</xdr:rowOff>
    </xdr:to>
    <xdr:sp>
      <xdr:nvSpPr>
        <xdr:cNvPr id="1" name="Oval 17"/>
        <xdr:cNvSpPr>
          <a:spLocks/>
        </xdr:cNvSpPr>
      </xdr:nvSpPr>
      <xdr:spPr>
        <a:xfrm>
          <a:off x="3619500" y="8848725"/>
          <a:ext cx="2476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27</xdr:row>
      <xdr:rowOff>19050</xdr:rowOff>
    </xdr:from>
    <xdr:to>
      <xdr:col>9</xdr:col>
      <xdr:colOff>0</xdr:colOff>
      <xdr:row>27</xdr:row>
      <xdr:rowOff>238125</xdr:rowOff>
    </xdr:to>
    <xdr:sp>
      <xdr:nvSpPr>
        <xdr:cNvPr id="2" name="Oval 18"/>
        <xdr:cNvSpPr>
          <a:spLocks/>
        </xdr:cNvSpPr>
      </xdr:nvSpPr>
      <xdr:spPr>
        <a:xfrm>
          <a:off x="3619500" y="8591550"/>
          <a:ext cx="2476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0</xdr:row>
      <xdr:rowOff>123825</xdr:rowOff>
    </xdr:from>
    <xdr:to>
      <xdr:col>12</xdr:col>
      <xdr:colOff>257175</xdr:colOff>
      <xdr:row>1</xdr:row>
      <xdr:rowOff>200025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4429125" y="123825"/>
          <a:ext cx="10382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ปพ.5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3"/>
  <sheetViews>
    <sheetView view="pageLayout" zoomScale="70" zoomScaleSheetLayoutView="100" zoomScalePageLayoutView="70" workbookViewId="0" topLeftCell="A7">
      <selection activeCell="C15" sqref="C15"/>
    </sheetView>
  </sheetViews>
  <sheetFormatPr defaultColWidth="9.28125" defaultRowHeight="12.75"/>
  <cols>
    <col min="1" max="1" width="6.28125" style="1" customWidth="1"/>
    <col min="2" max="2" width="4.7109375" style="1" customWidth="1"/>
    <col min="3" max="12" width="6.7109375" style="1" customWidth="1"/>
    <col min="13" max="13" width="5.28125" style="1" customWidth="1"/>
    <col min="14" max="14" width="1.421875" style="1" customWidth="1"/>
    <col min="15" max="15" width="7.28125" style="1" customWidth="1"/>
    <col min="16" max="16384" width="9.28125" style="1" customWidth="1"/>
  </cols>
  <sheetData>
    <row r="1" ht="31.5" customHeight="1"/>
    <row r="2" spans="1:15" ht="51.75">
      <c r="A2" s="161" t="s">
        <v>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35"/>
    </row>
    <row r="3" spans="2:13" ht="40.5">
      <c r="B3" s="176" t="s">
        <v>17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</row>
    <row r="4" spans="2:13" ht="28.5">
      <c r="B4" s="177" t="s">
        <v>133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</row>
    <row r="5" spans="2:13" ht="28.5">
      <c r="B5" s="177" t="s">
        <v>18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</row>
    <row r="6" spans="2:13" ht="28.5"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</row>
    <row r="7" spans="2:13" ht="28.5">
      <c r="B7" s="177" t="s">
        <v>149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</row>
    <row r="8" spans="1:15" ht="32.25">
      <c r="A8" s="162" t="s">
        <v>154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36"/>
    </row>
    <row r="9" spans="1:15" ht="32.25">
      <c r="A9" s="162" t="s">
        <v>138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36"/>
    </row>
    <row r="10" spans="2:13" ht="23.25" customHeight="1">
      <c r="B10" s="175" t="s">
        <v>19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</row>
    <row r="11" spans="2:13" ht="18" customHeight="1">
      <c r="B11" s="192"/>
      <c r="C11" s="167" t="s">
        <v>10</v>
      </c>
      <c r="D11" s="164" t="s">
        <v>11</v>
      </c>
      <c r="E11" s="165"/>
      <c r="F11" s="165"/>
      <c r="G11" s="165"/>
      <c r="H11" s="165"/>
      <c r="I11" s="165"/>
      <c r="J11" s="165"/>
      <c r="K11" s="165"/>
      <c r="L11" s="165"/>
      <c r="M11" s="166"/>
    </row>
    <row r="12" spans="2:13" ht="18" customHeight="1">
      <c r="B12" s="192"/>
      <c r="C12" s="167"/>
      <c r="D12" s="186" t="s">
        <v>25</v>
      </c>
      <c r="E12" s="187"/>
      <c r="F12" s="187"/>
      <c r="G12" s="187"/>
      <c r="H12" s="187"/>
      <c r="I12" s="187"/>
      <c r="J12" s="187"/>
      <c r="K12" s="188"/>
      <c r="L12" s="186" t="s">
        <v>26</v>
      </c>
      <c r="M12" s="188"/>
    </row>
    <row r="13" spans="2:13" ht="18" customHeight="1">
      <c r="B13" s="192"/>
      <c r="C13" s="167"/>
      <c r="D13" s="5">
        <v>4</v>
      </c>
      <c r="E13" s="5">
        <v>3.5</v>
      </c>
      <c r="F13" s="5">
        <v>3</v>
      </c>
      <c r="G13" s="5">
        <v>2.5</v>
      </c>
      <c r="H13" s="5">
        <v>2</v>
      </c>
      <c r="I13" s="5">
        <v>1.5</v>
      </c>
      <c r="J13" s="5">
        <v>1</v>
      </c>
      <c r="K13" s="5">
        <v>0</v>
      </c>
      <c r="L13" s="5" t="s">
        <v>27</v>
      </c>
      <c r="M13" s="10" t="s">
        <v>28</v>
      </c>
    </row>
    <row r="14" spans="2:14" ht="20.25" customHeight="1">
      <c r="B14" s="192"/>
      <c r="C14" s="6">
        <v>24</v>
      </c>
      <c r="D14" s="6">
        <f>COUNTIF('บันทึกคะแนน(รวม)'!$N$8:$N$31,หน้าปก!D13)</f>
        <v>11</v>
      </c>
      <c r="E14" s="6">
        <f>COUNTIF('บันทึกคะแนน(รวม)'!$N$8:$N$31,หน้าปก!E13)</f>
        <v>11</v>
      </c>
      <c r="F14" s="6">
        <f>COUNTIF('บันทึกคะแนน(รวม)'!$N$8:$N$31,หน้าปก!F13)</f>
        <v>2</v>
      </c>
      <c r="G14" s="6">
        <f>COUNTIF('บันทึกคะแนน(รวม)'!$N$8:$N$31,หน้าปก!G13)</f>
        <v>0</v>
      </c>
      <c r="H14" s="6">
        <f>COUNTIF('บันทึกคะแนน(รวม)'!$N$8:$N$31,หน้าปก!H13)</f>
        <v>0</v>
      </c>
      <c r="I14" s="6">
        <f>COUNTIF('บันทึกคะแนน(รวม)'!$N$8:$N$31,หน้าปก!I13)</f>
        <v>0</v>
      </c>
      <c r="J14" s="6">
        <f>COUNTIF('บันทึกคะแนน(รวม)'!$N$8:$N$31,หน้าปก!J13)</f>
        <v>0</v>
      </c>
      <c r="K14" s="6">
        <f>COUNTIF('บันทึกคะแนน(รวม)'!$N$8:$N$31,หน้าปก!K13)</f>
        <v>0</v>
      </c>
      <c r="L14" s="6">
        <f>COUNTIF('บันทึกคะแนน(รวม)'!$N$8:$N$31,หน้าปก!L13)</f>
        <v>0</v>
      </c>
      <c r="M14" s="6">
        <f>COUNTIF('บันทึกคะแนน(รวม)'!$N$8:$N$31,หน้าปก!M13)</f>
        <v>0</v>
      </c>
      <c r="N14" s="11">
        <f>SUM(D14:M14)</f>
        <v>24</v>
      </c>
    </row>
    <row r="15" spans="2:14" ht="17.25">
      <c r="B15" s="192"/>
      <c r="C15" s="4" t="s">
        <v>1</v>
      </c>
      <c r="D15" s="13">
        <f>D14/$C$14*100</f>
        <v>45.83333333333333</v>
      </c>
      <c r="E15" s="13">
        <f aca="true" t="shared" si="0" ref="E15:M15">E14/$C$14*100</f>
        <v>45.83333333333333</v>
      </c>
      <c r="F15" s="13">
        <f t="shared" si="0"/>
        <v>8.333333333333332</v>
      </c>
      <c r="G15" s="13">
        <f t="shared" si="0"/>
        <v>0</v>
      </c>
      <c r="H15" s="13">
        <f t="shared" si="0"/>
        <v>0</v>
      </c>
      <c r="I15" s="13">
        <f t="shared" si="0"/>
        <v>0</v>
      </c>
      <c r="J15" s="13">
        <f t="shared" si="0"/>
        <v>0</v>
      </c>
      <c r="K15" s="13">
        <f t="shared" si="0"/>
        <v>0</v>
      </c>
      <c r="L15" s="13">
        <f t="shared" si="0"/>
        <v>0</v>
      </c>
      <c r="M15" s="13">
        <f t="shared" si="0"/>
        <v>0</v>
      </c>
      <c r="N15" s="12">
        <f>SUM(D15:M15)</f>
        <v>99.99999999999999</v>
      </c>
    </row>
    <row r="16" spans="2:13" ht="17.25">
      <c r="B16" s="193"/>
      <c r="C16" s="184"/>
      <c r="D16" s="184"/>
      <c r="E16" s="184"/>
      <c r="F16" s="184"/>
      <c r="G16" s="184"/>
      <c r="H16" s="185"/>
      <c r="I16" s="185"/>
      <c r="J16" s="185"/>
      <c r="K16" s="185"/>
      <c r="L16" s="185"/>
      <c r="M16" s="3"/>
    </row>
    <row r="17" spans="2:14" ht="18" customHeight="1">
      <c r="B17" s="168" t="s">
        <v>12</v>
      </c>
      <c r="C17" s="173"/>
      <c r="D17" s="173"/>
      <c r="E17" s="173"/>
      <c r="F17" s="173"/>
      <c r="G17" s="169"/>
      <c r="H17" s="167" t="s">
        <v>13</v>
      </c>
      <c r="I17" s="167"/>
      <c r="J17" s="167"/>
      <c r="K17" s="167"/>
      <c r="L17" s="167"/>
      <c r="M17" s="167"/>
      <c r="N17" s="167"/>
    </row>
    <row r="18" spans="2:14" ht="18" customHeight="1">
      <c r="B18" s="180" t="s">
        <v>14</v>
      </c>
      <c r="C18" s="181"/>
      <c r="D18" s="168" t="s">
        <v>15</v>
      </c>
      <c r="E18" s="173"/>
      <c r="F18" s="173"/>
      <c r="G18" s="169"/>
      <c r="H18" s="167" t="s">
        <v>14</v>
      </c>
      <c r="I18" s="167"/>
      <c r="J18" s="167" t="s">
        <v>15</v>
      </c>
      <c r="K18" s="167"/>
      <c r="L18" s="167"/>
      <c r="M18" s="167"/>
      <c r="N18" s="167"/>
    </row>
    <row r="19" spans="2:14" ht="17.25">
      <c r="B19" s="182"/>
      <c r="C19" s="183"/>
      <c r="D19" s="168" t="s">
        <v>0</v>
      </c>
      <c r="E19" s="169"/>
      <c r="F19" s="168" t="s">
        <v>1</v>
      </c>
      <c r="G19" s="169"/>
      <c r="H19" s="167"/>
      <c r="I19" s="167"/>
      <c r="J19" s="167" t="s">
        <v>49</v>
      </c>
      <c r="K19" s="167"/>
      <c r="L19" s="167" t="s">
        <v>50</v>
      </c>
      <c r="M19" s="167"/>
      <c r="N19" s="167"/>
    </row>
    <row r="20" spans="2:14" ht="17.25">
      <c r="B20" s="168" t="s">
        <v>101</v>
      </c>
      <c r="C20" s="169"/>
      <c r="D20" s="178">
        <f>COUNTIF(คุณลักษณะอันพึงประสงค์1!$O$4:$O$29,B20)</f>
        <v>11</v>
      </c>
      <c r="E20" s="179"/>
      <c r="F20" s="190">
        <f>D20/$C$14*100</f>
        <v>45.83333333333333</v>
      </c>
      <c r="G20" s="191"/>
      <c r="H20" s="167" t="s">
        <v>101</v>
      </c>
      <c r="I20" s="167"/>
      <c r="J20" s="194">
        <f>COUNTIF(ประเมินอ่านคิดวิเคราะห์!$J$8:$J$31,หน้าปก!H20)</f>
        <v>10</v>
      </c>
      <c r="K20" s="194"/>
      <c r="L20" s="189">
        <f>J20/$C$14*100</f>
        <v>41.66666666666667</v>
      </c>
      <c r="M20" s="189"/>
      <c r="N20" s="189"/>
    </row>
    <row r="21" spans="2:14" ht="17.25">
      <c r="B21" s="168" t="s">
        <v>110</v>
      </c>
      <c r="C21" s="169"/>
      <c r="D21" s="178">
        <f>COUNTIF(คุณลักษณะอันพึงประสงค์1!$O$4:$O$29,B21)</f>
        <v>11</v>
      </c>
      <c r="E21" s="179"/>
      <c r="F21" s="190">
        <f>D21/$C$14*100</f>
        <v>45.83333333333333</v>
      </c>
      <c r="G21" s="191"/>
      <c r="H21" s="167" t="s">
        <v>110</v>
      </c>
      <c r="I21" s="167"/>
      <c r="J21" s="194">
        <f>COUNTIF(ประเมินอ่านคิดวิเคราะห์!$J$8:$J$31,หน้าปก!H21)</f>
        <v>6</v>
      </c>
      <c r="K21" s="194"/>
      <c r="L21" s="189">
        <f>J21/$C$14*100</f>
        <v>25</v>
      </c>
      <c r="M21" s="189"/>
      <c r="N21" s="189"/>
    </row>
    <row r="22" spans="2:14" ht="18" customHeight="1">
      <c r="B22" s="168" t="s">
        <v>100</v>
      </c>
      <c r="C22" s="169"/>
      <c r="D22" s="178">
        <f>COUNTIF(คุณลักษณะอันพึงประสงค์1!$O$4:$O$29,B22)</f>
        <v>2</v>
      </c>
      <c r="E22" s="179"/>
      <c r="F22" s="190">
        <f>D22/$C$14*100</f>
        <v>8.333333333333332</v>
      </c>
      <c r="G22" s="191"/>
      <c r="H22" s="167" t="s">
        <v>100</v>
      </c>
      <c r="I22" s="167"/>
      <c r="J22" s="194">
        <f>COUNTIF(ประเมินอ่านคิดวิเคราะห์!$J$8:$J$31,หน้าปก!H22)</f>
        <v>8</v>
      </c>
      <c r="K22" s="194"/>
      <c r="L22" s="189">
        <f>J22/$C$14*100</f>
        <v>33.33333333333333</v>
      </c>
      <c r="M22" s="189"/>
      <c r="N22" s="189"/>
    </row>
    <row r="23" spans="2:13" ht="39.75" customHeight="1">
      <c r="B23" s="170" t="s">
        <v>2</v>
      </c>
      <c r="C23" s="170"/>
      <c r="D23" s="170"/>
      <c r="E23" s="170"/>
      <c r="F23" s="170"/>
      <c r="G23" s="170"/>
      <c r="H23" s="170"/>
      <c r="I23" s="170"/>
      <c r="J23" s="171"/>
      <c r="K23" s="171"/>
      <c r="L23" s="171"/>
      <c r="M23" s="171"/>
    </row>
    <row r="24" spans="1:13" s="2" customFormat="1" ht="33.75" customHeight="1">
      <c r="A24" s="7"/>
      <c r="B24" s="7"/>
      <c r="C24" s="9"/>
      <c r="D24" s="9"/>
      <c r="E24" s="9"/>
      <c r="F24" s="172" t="s">
        <v>29</v>
      </c>
      <c r="G24" s="172"/>
      <c r="H24" s="172"/>
      <c r="I24" s="172"/>
      <c r="J24" s="9"/>
      <c r="K24" s="7"/>
      <c r="L24" s="9"/>
      <c r="M24" s="9"/>
    </row>
    <row r="25" spans="1:13" s="2" customFormat="1" ht="20.25">
      <c r="A25" s="7"/>
      <c r="B25" s="7"/>
      <c r="C25" s="9"/>
      <c r="D25" s="9"/>
      <c r="E25" s="9"/>
      <c r="F25" s="172" t="s">
        <v>131</v>
      </c>
      <c r="G25" s="172"/>
      <c r="H25" s="172"/>
      <c r="I25" s="172"/>
      <c r="J25" s="9"/>
      <c r="K25" s="7"/>
      <c r="L25" s="9"/>
      <c r="M25" s="9"/>
    </row>
    <row r="26" spans="2:13" s="2" customFormat="1" ht="15" customHeight="1"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</row>
    <row r="27" spans="2:13" ht="26.25">
      <c r="B27" s="174" t="s">
        <v>3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</row>
    <row r="28" spans="2:13" s="2" customFormat="1" ht="20.25">
      <c r="B28" s="7"/>
      <c r="C28" s="7"/>
      <c r="D28" s="7"/>
      <c r="E28" s="7"/>
      <c r="F28" s="7"/>
      <c r="G28" s="7"/>
      <c r="H28" s="7"/>
      <c r="I28" s="7" t="s">
        <v>147</v>
      </c>
      <c r="J28" s="7"/>
      <c r="K28" s="7"/>
      <c r="L28" s="7"/>
      <c r="M28" s="7"/>
    </row>
    <row r="29" spans="2:13" s="2" customFormat="1" ht="20.25">
      <c r="B29" s="7"/>
      <c r="C29" s="7"/>
      <c r="D29" s="7"/>
      <c r="E29" s="7"/>
      <c r="F29" s="7"/>
      <c r="G29" s="7"/>
      <c r="H29" s="7"/>
      <c r="I29" s="7" t="s">
        <v>148</v>
      </c>
      <c r="J29" s="7"/>
      <c r="K29" s="7"/>
      <c r="L29" s="7"/>
      <c r="M29" s="7"/>
    </row>
    <row r="30" spans="2:13" s="2" customFormat="1" ht="13.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2:13" ht="23.25">
      <c r="B31" s="8"/>
      <c r="C31" s="8"/>
      <c r="D31" s="8"/>
      <c r="E31" s="8"/>
      <c r="F31" s="8"/>
      <c r="G31" s="8"/>
      <c r="H31" s="8" t="s">
        <v>103</v>
      </c>
      <c r="J31" s="8"/>
      <c r="K31" s="8"/>
      <c r="L31" s="8"/>
      <c r="M31" s="8"/>
    </row>
    <row r="32" spans="2:13" ht="23.25">
      <c r="B32" s="8"/>
      <c r="C32" s="8"/>
      <c r="D32" s="8"/>
      <c r="E32" s="8"/>
      <c r="F32" s="8"/>
      <c r="G32" s="8"/>
      <c r="H32" s="163" t="s">
        <v>180</v>
      </c>
      <c r="I32" s="163"/>
      <c r="J32" s="163"/>
      <c r="K32" s="163"/>
      <c r="L32" s="8"/>
      <c r="M32" s="8"/>
    </row>
    <row r="33" spans="2:13" ht="23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</sheetData>
  <sheetProtection/>
  <mergeCells count="49">
    <mergeCell ref="L22:N22"/>
    <mergeCell ref="J20:K20"/>
    <mergeCell ref="H17:N17"/>
    <mergeCell ref="J18:N18"/>
    <mergeCell ref="L19:N19"/>
    <mergeCell ref="L21:N21"/>
    <mergeCell ref="F21:G21"/>
    <mergeCell ref="F22:G22"/>
    <mergeCell ref="H20:I20"/>
    <mergeCell ref="H21:I21"/>
    <mergeCell ref="H22:I22"/>
    <mergeCell ref="J21:K21"/>
    <mergeCell ref="J22:K22"/>
    <mergeCell ref="C16:L16"/>
    <mergeCell ref="D18:G18"/>
    <mergeCell ref="D12:K12"/>
    <mergeCell ref="L20:N20"/>
    <mergeCell ref="B20:C20"/>
    <mergeCell ref="L12:M12"/>
    <mergeCell ref="F20:G20"/>
    <mergeCell ref="J19:K19"/>
    <mergeCell ref="B11:B16"/>
    <mergeCell ref="B21:C21"/>
    <mergeCell ref="B22:C22"/>
    <mergeCell ref="D19:E19"/>
    <mergeCell ref="D20:E20"/>
    <mergeCell ref="D21:E21"/>
    <mergeCell ref="D22:E22"/>
    <mergeCell ref="B18:C19"/>
    <mergeCell ref="B27:M27"/>
    <mergeCell ref="B10:M10"/>
    <mergeCell ref="B3:M3"/>
    <mergeCell ref="B4:M4"/>
    <mergeCell ref="B5:M5"/>
    <mergeCell ref="B6:M6"/>
    <mergeCell ref="B7:M7"/>
    <mergeCell ref="F25:I25"/>
    <mergeCell ref="F24:I24"/>
    <mergeCell ref="C11:C13"/>
    <mergeCell ref="A2:N2"/>
    <mergeCell ref="A8:N8"/>
    <mergeCell ref="A9:N9"/>
    <mergeCell ref="H32:K32"/>
    <mergeCell ref="D11:M11"/>
    <mergeCell ref="H18:I19"/>
    <mergeCell ref="F19:G19"/>
    <mergeCell ref="B23:M23"/>
    <mergeCell ref="B26:M26"/>
    <mergeCell ref="B17:G17"/>
  </mergeCells>
  <printOptions/>
  <pageMargins left="0.984251968503937" right="0.1968503937007874" top="0.3937007874015748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view="pageLayout" zoomScaleNormal="85" workbookViewId="0" topLeftCell="A1">
      <selection activeCell="A3" sqref="A3:B3"/>
    </sheetView>
  </sheetViews>
  <sheetFormatPr defaultColWidth="9.28125" defaultRowHeight="12.75"/>
  <cols>
    <col min="1" max="1" width="7.00390625" style="22" customWidth="1"/>
    <col min="2" max="2" width="84.7109375" style="22" customWidth="1"/>
    <col min="3" max="3" width="4.7109375" style="22" customWidth="1"/>
    <col min="4" max="16384" width="9.28125" style="22" customWidth="1"/>
  </cols>
  <sheetData>
    <row r="1" spans="1:2" ht="21">
      <c r="A1" s="197" t="s">
        <v>52</v>
      </c>
      <c r="B1" s="197"/>
    </row>
    <row r="2" spans="1:2" ht="21">
      <c r="A2" s="197" t="s">
        <v>154</v>
      </c>
      <c r="B2" s="197"/>
    </row>
    <row r="3" spans="1:2" ht="21">
      <c r="A3" s="197" t="s">
        <v>150</v>
      </c>
      <c r="B3" s="197"/>
    </row>
    <row r="5" spans="1:2" ht="21">
      <c r="A5" s="14" t="s">
        <v>51</v>
      </c>
      <c r="B5" s="15" t="s">
        <v>111</v>
      </c>
    </row>
    <row r="6" spans="1:2" ht="84">
      <c r="A6" s="195">
        <v>1</v>
      </c>
      <c r="B6" s="16" t="s">
        <v>104</v>
      </c>
    </row>
    <row r="7" spans="1:2" ht="21">
      <c r="A7" s="196"/>
      <c r="B7" s="18" t="s">
        <v>134</v>
      </c>
    </row>
    <row r="8" spans="1:2" ht="21">
      <c r="A8" s="17">
        <v>2</v>
      </c>
      <c r="B8" s="19" t="s">
        <v>135</v>
      </c>
    </row>
    <row r="9" spans="1:2" ht="63">
      <c r="A9" s="195">
        <v>3</v>
      </c>
      <c r="B9" s="20" t="s">
        <v>106</v>
      </c>
    </row>
    <row r="10" spans="1:2" ht="21">
      <c r="A10" s="196"/>
      <c r="B10" s="18" t="s">
        <v>136</v>
      </c>
    </row>
    <row r="11" spans="1:2" ht="42">
      <c r="A11" s="195">
        <v>4</v>
      </c>
      <c r="B11" s="21" t="s">
        <v>105</v>
      </c>
    </row>
    <row r="12" spans="1:2" ht="21">
      <c r="A12" s="196"/>
      <c r="B12" s="19" t="s">
        <v>137</v>
      </c>
    </row>
  </sheetData>
  <sheetProtection/>
  <mergeCells count="6">
    <mergeCell ref="A6:A7"/>
    <mergeCell ref="A9:A10"/>
    <mergeCell ref="A11:A12"/>
    <mergeCell ref="A1:B1"/>
    <mergeCell ref="A2:B2"/>
    <mergeCell ref="A3:B3"/>
  </mergeCells>
  <printOptions/>
  <pageMargins left="0.984251968503937" right="0.1968503937007874" top="0.3937007874015748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8"/>
  <sheetViews>
    <sheetView zoomScale="115" zoomScaleNormal="115" zoomScalePageLayoutView="130" workbookViewId="0" topLeftCell="A13">
      <selection activeCell="B5" sqref="B5:C28"/>
    </sheetView>
  </sheetViews>
  <sheetFormatPr defaultColWidth="8.7109375" defaultRowHeight="12.75"/>
  <cols>
    <col min="1" max="1" width="2.7109375" style="34" customWidth="1"/>
    <col min="2" max="2" width="4.28125" style="34" customWidth="1"/>
    <col min="3" max="3" width="17.28125" style="24" customWidth="1"/>
    <col min="4" max="4" width="5.7109375" style="24" customWidth="1"/>
    <col min="5" max="26" width="2.421875" style="24" customWidth="1"/>
    <col min="27" max="27" width="2.57421875" style="24" customWidth="1"/>
    <col min="28" max="28" width="5.00390625" style="35" customWidth="1"/>
    <col min="29" max="40" width="2.7109375" style="24" customWidth="1"/>
    <col min="41" max="16384" width="8.7109375" style="24" customWidth="1"/>
  </cols>
  <sheetData>
    <row r="1" spans="1:28" ht="27" customHeight="1">
      <c r="A1" s="198" t="s">
        <v>16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</row>
    <row r="2" spans="1:28" ht="19.5" customHeight="1">
      <c r="A2" s="199" t="s">
        <v>107</v>
      </c>
      <c r="B2" s="199"/>
      <c r="C2" s="199"/>
      <c r="D2" s="199"/>
      <c r="E2" s="199"/>
      <c r="F2" s="199"/>
      <c r="G2" s="199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199"/>
      <c r="AB2" s="199"/>
    </row>
    <row r="3" spans="1:28" ht="24.75" customHeight="1">
      <c r="A3" s="203" t="s">
        <v>6</v>
      </c>
      <c r="B3" s="203" t="s">
        <v>7</v>
      </c>
      <c r="C3" s="205" t="s">
        <v>4</v>
      </c>
      <c r="D3" s="101" t="s">
        <v>114</v>
      </c>
      <c r="E3" s="31">
        <v>1</v>
      </c>
      <c r="F3" s="31">
        <v>2</v>
      </c>
      <c r="G3" s="31">
        <v>3</v>
      </c>
      <c r="H3" s="31">
        <v>4</v>
      </c>
      <c r="I3" s="31">
        <v>5</v>
      </c>
      <c r="J3" s="31">
        <v>6</v>
      </c>
      <c r="K3" s="31">
        <v>7</v>
      </c>
      <c r="L3" s="31">
        <v>8</v>
      </c>
      <c r="M3" s="31">
        <v>9</v>
      </c>
      <c r="N3" s="31">
        <v>10</v>
      </c>
      <c r="O3" s="31">
        <v>11</v>
      </c>
      <c r="P3" s="31">
        <v>12</v>
      </c>
      <c r="Q3" s="31">
        <v>13</v>
      </c>
      <c r="R3" s="31">
        <v>14</v>
      </c>
      <c r="S3" s="31">
        <v>15</v>
      </c>
      <c r="T3" s="31">
        <v>16</v>
      </c>
      <c r="U3" s="31">
        <v>17</v>
      </c>
      <c r="V3" s="31">
        <v>18</v>
      </c>
      <c r="W3" s="31">
        <v>19</v>
      </c>
      <c r="X3" s="31">
        <v>20</v>
      </c>
      <c r="Y3" s="31"/>
      <c r="Z3" s="31"/>
      <c r="AA3" s="201"/>
      <c r="AB3" s="202" t="s">
        <v>115</v>
      </c>
    </row>
    <row r="4" spans="1:28" ht="91.5" customHeight="1">
      <c r="A4" s="204"/>
      <c r="B4" s="204"/>
      <c r="C4" s="206"/>
      <c r="D4" s="31" t="s">
        <v>5</v>
      </c>
      <c r="E4" s="151">
        <v>44013</v>
      </c>
      <c r="F4" s="27">
        <f>E4+7</f>
        <v>44020</v>
      </c>
      <c r="G4" s="27">
        <f aca="true" t="shared" si="0" ref="G4:X4">F4+7</f>
        <v>44027</v>
      </c>
      <c r="H4" s="27">
        <f t="shared" si="0"/>
        <v>44034</v>
      </c>
      <c r="I4" s="27">
        <f t="shared" si="0"/>
        <v>44041</v>
      </c>
      <c r="J4" s="27">
        <f t="shared" si="0"/>
        <v>44048</v>
      </c>
      <c r="K4" s="151">
        <f t="shared" si="0"/>
        <v>44055</v>
      </c>
      <c r="L4" s="27">
        <f t="shared" si="0"/>
        <v>44062</v>
      </c>
      <c r="M4" s="27">
        <f t="shared" si="0"/>
        <v>44069</v>
      </c>
      <c r="N4" s="27">
        <f t="shared" si="0"/>
        <v>44076</v>
      </c>
      <c r="O4" s="27">
        <f t="shared" si="0"/>
        <v>44083</v>
      </c>
      <c r="P4" s="27">
        <f t="shared" si="0"/>
        <v>44090</v>
      </c>
      <c r="Q4" s="27">
        <f t="shared" si="0"/>
        <v>44097</v>
      </c>
      <c r="R4" s="151">
        <f t="shared" si="0"/>
        <v>44104</v>
      </c>
      <c r="S4" s="27">
        <f t="shared" si="0"/>
        <v>44111</v>
      </c>
      <c r="T4" s="27">
        <f t="shared" si="0"/>
        <v>44118</v>
      </c>
      <c r="U4" s="27">
        <f t="shared" si="0"/>
        <v>44125</v>
      </c>
      <c r="V4" s="27">
        <f t="shared" si="0"/>
        <v>44132</v>
      </c>
      <c r="W4" s="27">
        <f t="shared" si="0"/>
        <v>44139</v>
      </c>
      <c r="X4" s="27">
        <f t="shared" si="0"/>
        <v>44146</v>
      </c>
      <c r="Y4" s="27"/>
      <c r="Z4" s="143"/>
      <c r="AA4" s="201"/>
      <c r="AB4" s="202"/>
    </row>
    <row r="5" spans="1:28" s="29" customFormat="1" ht="16.5" customHeight="1">
      <c r="A5" s="144">
        <v>1</v>
      </c>
      <c r="B5" s="144">
        <v>3565</v>
      </c>
      <c r="C5" s="145" t="s">
        <v>156</v>
      </c>
      <c r="D5" s="146"/>
      <c r="E5" s="152">
        <v>1</v>
      </c>
      <c r="F5" s="147">
        <v>1</v>
      </c>
      <c r="G5" s="147">
        <v>1</v>
      </c>
      <c r="H5" s="147">
        <v>1</v>
      </c>
      <c r="I5" s="147">
        <v>1</v>
      </c>
      <c r="J5" s="147">
        <v>1</v>
      </c>
      <c r="K5" s="152">
        <v>1</v>
      </c>
      <c r="L5" s="147">
        <v>1</v>
      </c>
      <c r="M5" s="147">
        <v>1</v>
      </c>
      <c r="N5" s="147">
        <v>1</v>
      </c>
      <c r="O5" s="147">
        <v>1</v>
      </c>
      <c r="P5" s="147">
        <v>1</v>
      </c>
      <c r="Q5" s="147">
        <v>1</v>
      </c>
      <c r="R5" s="152">
        <v>1</v>
      </c>
      <c r="S5" s="147">
        <v>1</v>
      </c>
      <c r="T5" s="147">
        <v>1</v>
      </c>
      <c r="U5" s="147">
        <v>1</v>
      </c>
      <c r="V5" s="147">
        <v>1</v>
      </c>
      <c r="W5" s="147">
        <v>1</v>
      </c>
      <c r="X5" s="147">
        <v>1</v>
      </c>
      <c r="Y5" s="147"/>
      <c r="Z5" s="148"/>
      <c r="AA5" s="148">
        <f>SUM(E5:X5)</f>
        <v>20</v>
      </c>
      <c r="AB5" s="149">
        <f>AA5/20*100</f>
        <v>100</v>
      </c>
    </row>
    <row r="6" spans="1:28" s="29" customFormat="1" ht="16.5" customHeight="1">
      <c r="A6" s="33">
        <v>2</v>
      </c>
      <c r="B6" s="33">
        <v>3566</v>
      </c>
      <c r="C6" s="68" t="s">
        <v>157</v>
      </c>
      <c r="D6" s="69"/>
      <c r="E6" s="152">
        <v>1</v>
      </c>
      <c r="F6" s="30">
        <v>1</v>
      </c>
      <c r="G6" s="30">
        <v>1</v>
      </c>
      <c r="H6" s="30">
        <v>1</v>
      </c>
      <c r="I6" s="30">
        <v>1</v>
      </c>
      <c r="J6" s="30">
        <v>1</v>
      </c>
      <c r="K6" s="152">
        <v>1</v>
      </c>
      <c r="L6" s="30">
        <v>1</v>
      </c>
      <c r="M6" s="30">
        <v>1</v>
      </c>
      <c r="N6" s="30">
        <v>1</v>
      </c>
      <c r="O6" s="30">
        <v>1</v>
      </c>
      <c r="P6" s="30">
        <v>1</v>
      </c>
      <c r="Q6" s="30">
        <v>1</v>
      </c>
      <c r="R6" s="152">
        <v>1</v>
      </c>
      <c r="S6" s="30">
        <v>1</v>
      </c>
      <c r="T6" s="30">
        <v>1</v>
      </c>
      <c r="U6" s="30">
        <v>1</v>
      </c>
      <c r="V6" s="30">
        <v>1</v>
      </c>
      <c r="W6" s="30">
        <v>1</v>
      </c>
      <c r="X6" s="30">
        <v>1</v>
      </c>
      <c r="Y6" s="30"/>
      <c r="Z6" s="31"/>
      <c r="AA6" s="31">
        <f aca="true" t="shared" si="1" ref="AA6:AA28">SUM(E6:X6)</f>
        <v>20</v>
      </c>
      <c r="AB6" s="32">
        <f aca="true" t="shared" si="2" ref="AB6:AB28">AA6/20*100</f>
        <v>100</v>
      </c>
    </row>
    <row r="7" spans="1:28" s="29" customFormat="1" ht="16.5" customHeight="1">
      <c r="A7" s="144">
        <v>3</v>
      </c>
      <c r="B7" s="144">
        <v>3567</v>
      </c>
      <c r="C7" s="145" t="s">
        <v>158</v>
      </c>
      <c r="D7" s="146"/>
      <c r="E7" s="152">
        <v>1</v>
      </c>
      <c r="F7" s="147">
        <v>1</v>
      </c>
      <c r="G7" s="147">
        <v>1</v>
      </c>
      <c r="H7" s="147">
        <v>1</v>
      </c>
      <c r="I7" s="147">
        <v>1</v>
      </c>
      <c r="J7" s="147">
        <v>1</v>
      </c>
      <c r="K7" s="152">
        <v>1</v>
      </c>
      <c r="L7" s="147">
        <v>1</v>
      </c>
      <c r="M7" s="147">
        <v>1</v>
      </c>
      <c r="N7" s="147">
        <v>1</v>
      </c>
      <c r="O7" s="147">
        <v>1</v>
      </c>
      <c r="P7" s="147">
        <v>1</v>
      </c>
      <c r="Q7" s="147">
        <v>1</v>
      </c>
      <c r="R7" s="152">
        <v>1</v>
      </c>
      <c r="S7" s="147">
        <v>1</v>
      </c>
      <c r="T7" s="147">
        <v>1</v>
      </c>
      <c r="U7" s="147">
        <v>1</v>
      </c>
      <c r="V7" s="147">
        <v>1</v>
      </c>
      <c r="W7" s="147">
        <v>1</v>
      </c>
      <c r="X7" s="147">
        <v>1</v>
      </c>
      <c r="Y7" s="147"/>
      <c r="Z7" s="148"/>
      <c r="AA7" s="148">
        <f t="shared" si="1"/>
        <v>20</v>
      </c>
      <c r="AB7" s="149">
        <f t="shared" si="2"/>
        <v>100</v>
      </c>
    </row>
    <row r="8" spans="1:28" s="29" customFormat="1" ht="16.5" customHeight="1">
      <c r="A8" s="33">
        <v>4</v>
      </c>
      <c r="B8" s="33">
        <v>3568</v>
      </c>
      <c r="C8" s="68" t="s">
        <v>159</v>
      </c>
      <c r="D8" s="69"/>
      <c r="E8" s="152">
        <v>1</v>
      </c>
      <c r="F8" s="30">
        <v>1</v>
      </c>
      <c r="G8" s="30">
        <v>1</v>
      </c>
      <c r="H8" s="30">
        <v>1</v>
      </c>
      <c r="I8" s="30">
        <v>1</v>
      </c>
      <c r="J8" s="30">
        <v>1</v>
      </c>
      <c r="K8" s="152">
        <v>1</v>
      </c>
      <c r="L8" s="30"/>
      <c r="M8" s="30">
        <v>1</v>
      </c>
      <c r="N8" s="30">
        <v>1</v>
      </c>
      <c r="O8" s="30"/>
      <c r="P8" s="30"/>
      <c r="Q8" s="30">
        <v>1</v>
      </c>
      <c r="R8" s="152">
        <v>1</v>
      </c>
      <c r="S8" s="30">
        <v>1</v>
      </c>
      <c r="T8" s="30">
        <v>1</v>
      </c>
      <c r="U8" s="30">
        <v>1</v>
      </c>
      <c r="V8" s="30">
        <v>1</v>
      </c>
      <c r="W8" s="30">
        <v>1</v>
      </c>
      <c r="X8" s="30">
        <v>1</v>
      </c>
      <c r="Y8" s="30"/>
      <c r="Z8" s="31"/>
      <c r="AA8" s="31">
        <f t="shared" si="1"/>
        <v>17</v>
      </c>
      <c r="AB8" s="32">
        <f t="shared" si="2"/>
        <v>85</v>
      </c>
    </row>
    <row r="9" spans="1:28" s="29" customFormat="1" ht="16.5" customHeight="1">
      <c r="A9" s="144">
        <v>5</v>
      </c>
      <c r="B9" s="144">
        <v>3569</v>
      </c>
      <c r="C9" s="145" t="s">
        <v>160</v>
      </c>
      <c r="D9" s="146"/>
      <c r="E9" s="152">
        <v>1</v>
      </c>
      <c r="F9" s="147">
        <v>1</v>
      </c>
      <c r="G9" s="147">
        <v>1</v>
      </c>
      <c r="H9" s="147">
        <v>1</v>
      </c>
      <c r="I9" s="147">
        <v>1</v>
      </c>
      <c r="J9" s="147">
        <v>1</v>
      </c>
      <c r="K9" s="152">
        <v>1</v>
      </c>
      <c r="L9" s="147">
        <v>1</v>
      </c>
      <c r="M9" s="147">
        <v>1</v>
      </c>
      <c r="N9" s="147">
        <v>1</v>
      </c>
      <c r="O9" s="147">
        <v>1</v>
      </c>
      <c r="P9" s="147"/>
      <c r="Q9" s="147">
        <v>1</v>
      </c>
      <c r="R9" s="152">
        <v>1</v>
      </c>
      <c r="S9" s="147">
        <v>1</v>
      </c>
      <c r="T9" s="147">
        <v>1</v>
      </c>
      <c r="U9" s="147">
        <v>1</v>
      </c>
      <c r="V9" s="147">
        <v>1</v>
      </c>
      <c r="W9" s="147">
        <v>1</v>
      </c>
      <c r="X9" s="147">
        <v>1</v>
      </c>
      <c r="Y9" s="147"/>
      <c r="Z9" s="148"/>
      <c r="AA9" s="148">
        <f t="shared" si="1"/>
        <v>19</v>
      </c>
      <c r="AB9" s="149">
        <f t="shared" si="2"/>
        <v>95</v>
      </c>
    </row>
    <row r="10" spans="1:28" s="29" customFormat="1" ht="16.5" customHeight="1">
      <c r="A10" s="33">
        <v>6</v>
      </c>
      <c r="B10" s="33">
        <v>3571</v>
      </c>
      <c r="C10" s="68" t="s">
        <v>161</v>
      </c>
      <c r="D10" s="69"/>
      <c r="E10" s="152">
        <v>1</v>
      </c>
      <c r="F10" s="30">
        <v>1</v>
      </c>
      <c r="G10" s="30">
        <v>1</v>
      </c>
      <c r="H10" s="30"/>
      <c r="I10" s="30"/>
      <c r="J10" s="30">
        <v>1</v>
      </c>
      <c r="K10" s="152">
        <v>1</v>
      </c>
      <c r="L10" s="30">
        <v>1</v>
      </c>
      <c r="M10" s="30">
        <v>1</v>
      </c>
      <c r="N10" s="30">
        <v>1</v>
      </c>
      <c r="O10" s="30">
        <v>1</v>
      </c>
      <c r="P10" s="30">
        <v>1</v>
      </c>
      <c r="Q10" s="30">
        <v>1</v>
      </c>
      <c r="R10" s="152">
        <v>1</v>
      </c>
      <c r="S10" s="30">
        <v>1</v>
      </c>
      <c r="T10" s="30">
        <v>1</v>
      </c>
      <c r="U10" s="30">
        <v>1</v>
      </c>
      <c r="V10" s="30">
        <v>1</v>
      </c>
      <c r="W10" s="30">
        <v>1</v>
      </c>
      <c r="X10" s="30">
        <v>1</v>
      </c>
      <c r="Y10" s="30"/>
      <c r="Z10" s="31"/>
      <c r="AA10" s="31">
        <f t="shared" si="1"/>
        <v>18</v>
      </c>
      <c r="AB10" s="32">
        <f t="shared" si="2"/>
        <v>90</v>
      </c>
    </row>
    <row r="11" spans="1:28" s="29" customFormat="1" ht="16.5" customHeight="1">
      <c r="A11" s="144">
        <v>7</v>
      </c>
      <c r="B11" s="144">
        <v>3572</v>
      </c>
      <c r="C11" s="145" t="s">
        <v>162</v>
      </c>
      <c r="D11" s="146"/>
      <c r="E11" s="152">
        <v>1</v>
      </c>
      <c r="F11" s="147">
        <v>1</v>
      </c>
      <c r="G11" s="147">
        <v>1</v>
      </c>
      <c r="H11" s="147">
        <v>1</v>
      </c>
      <c r="I11" s="147">
        <v>1</v>
      </c>
      <c r="J11" s="147">
        <v>1</v>
      </c>
      <c r="K11" s="152">
        <v>1</v>
      </c>
      <c r="L11" s="147">
        <v>1</v>
      </c>
      <c r="M11" s="147">
        <v>1</v>
      </c>
      <c r="N11" s="147">
        <v>1</v>
      </c>
      <c r="O11" s="147">
        <v>1</v>
      </c>
      <c r="P11" s="147">
        <v>1</v>
      </c>
      <c r="Q11" s="147">
        <v>1</v>
      </c>
      <c r="R11" s="152">
        <v>1</v>
      </c>
      <c r="S11" s="147">
        <v>1</v>
      </c>
      <c r="T11" s="147">
        <v>1</v>
      </c>
      <c r="U11" s="147">
        <v>1</v>
      </c>
      <c r="V11" s="147">
        <v>1</v>
      </c>
      <c r="W11" s="147">
        <v>1</v>
      </c>
      <c r="X11" s="147">
        <v>1</v>
      </c>
      <c r="Y11" s="147"/>
      <c r="Z11" s="148"/>
      <c r="AA11" s="148">
        <f t="shared" si="1"/>
        <v>20</v>
      </c>
      <c r="AB11" s="149">
        <f t="shared" si="2"/>
        <v>100</v>
      </c>
    </row>
    <row r="12" spans="1:28" s="29" customFormat="1" ht="16.5" customHeight="1">
      <c r="A12" s="33">
        <v>8</v>
      </c>
      <c r="B12" s="33">
        <v>3573</v>
      </c>
      <c r="C12" s="68" t="s">
        <v>163</v>
      </c>
      <c r="D12" s="69"/>
      <c r="E12" s="152">
        <v>1</v>
      </c>
      <c r="F12" s="30">
        <v>1</v>
      </c>
      <c r="G12" s="30">
        <v>1</v>
      </c>
      <c r="H12" s="30">
        <v>1</v>
      </c>
      <c r="I12" s="30">
        <v>1</v>
      </c>
      <c r="J12" s="30">
        <v>1</v>
      </c>
      <c r="K12" s="152">
        <v>1</v>
      </c>
      <c r="L12" s="30">
        <v>1</v>
      </c>
      <c r="M12" s="30">
        <v>1</v>
      </c>
      <c r="N12" s="30">
        <v>1</v>
      </c>
      <c r="O12" s="30">
        <v>1</v>
      </c>
      <c r="P12" s="30">
        <v>1</v>
      </c>
      <c r="Q12" s="30">
        <v>1</v>
      </c>
      <c r="R12" s="152">
        <v>1</v>
      </c>
      <c r="S12" s="30">
        <v>1</v>
      </c>
      <c r="T12" s="30">
        <v>1</v>
      </c>
      <c r="U12" s="30">
        <v>1</v>
      </c>
      <c r="V12" s="30">
        <v>1</v>
      </c>
      <c r="W12" s="30">
        <v>1</v>
      </c>
      <c r="X12" s="30">
        <v>1</v>
      </c>
      <c r="Y12" s="30"/>
      <c r="Z12" s="31"/>
      <c r="AA12" s="31">
        <f t="shared" si="1"/>
        <v>20</v>
      </c>
      <c r="AB12" s="32">
        <f t="shared" si="2"/>
        <v>100</v>
      </c>
    </row>
    <row r="13" spans="1:28" s="29" customFormat="1" ht="16.5" customHeight="1">
      <c r="A13" s="144">
        <v>9</v>
      </c>
      <c r="B13" s="144">
        <v>3575</v>
      </c>
      <c r="C13" s="145" t="s">
        <v>164</v>
      </c>
      <c r="D13" s="146"/>
      <c r="E13" s="152">
        <v>1</v>
      </c>
      <c r="F13" s="147">
        <v>1</v>
      </c>
      <c r="G13" s="147">
        <v>1</v>
      </c>
      <c r="H13" s="147">
        <v>1</v>
      </c>
      <c r="I13" s="147">
        <v>1</v>
      </c>
      <c r="J13" s="147">
        <v>1</v>
      </c>
      <c r="K13" s="152">
        <v>1</v>
      </c>
      <c r="L13" s="147">
        <v>1</v>
      </c>
      <c r="M13" s="147">
        <v>1</v>
      </c>
      <c r="N13" s="147">
        <v>1</v>
      </c>
      <c r="O13" s="147">
        <v>1</v>
      </c>
      <c r="P13" s="147">
        <v>1</v>
      </c>
      <c r="Q13" s="147">
        <v>1</v>
      </c>
      <c r="R13" s="152">
        <v>1</v>
      </c>
      <c r="S13" s="147">
        <v>1</v>
      </c>
      <c r="T13" s="147">
        <v>1</v>
      </c>
      <c r="U13" s="147"/>
      <c r="V13" s="147">
        <v>1</v>
      </c>
      <c r="W13" s="147">
        <v>1</v>
      </c>
      <c r="X13" s="147">
        <v>1</v>
      </c>
      <c r="Y13" s="147"/>
      <c r="Z13" s="148"/>
      <c r="AA13" s="148">
        <f t="shared" si="1"/>
        <v>19</v>
      </c>
      <c r="AB13" s="149">
        <f t="shared" si="2"/>
        <v>95</v>
      </c>
    </row>
    <row r="14" spans="1:28" s="29" customFormat="1" ht="16.5" customHeight="1">
      <c r="A14" s="33">
        <v>10</v>
      </c>
      <c r="B14" s="33">
        <v>3577</v>
      </c>
      <c r="C14" s="68" t="s">
        <v>165</v>
      </c>
      <c r="D14" s="69"/>
      <c r="E14" s="152">
        <v>1</v>
      </c>
      <c r="F14" s="30">
        <v>1</v>
      </c>
      <c r="G14" s="30">
        <v>1</v>
      </c>
      <c r="H14" s="30">
        <v>1</v>
      </c>
      <c r="I14" s="30">
        <v>1</v>
      </c>
      <c r="J14" s="30">
        <v>1</v>
      </c>
      <c r="K14" s="152">
        <v>1</v>
      </c>
      <c r="L14" s="30">
        <v>1</v>
      </c>
      <c r="M14" s="30">
        <v>1</v>
      </c>
      <c r="N14" s="30">
        <v>1</v>
      </c>
      <c r="O14" s="30">
        <v>1</v>
      </c>
      <c r="P14" s="30">
        <v>1</v>
      </c>
      <c r="Q14" s="30">
        <v>1</v>
      </c>
      <c r="R14" s="152">
        <v>1</v>
      </c>
      <c r="S14" s="30">
        <v>1</v>
      </c>
      <c r="T14" s="30">
        <v>1</v>
      </c>
      <c r="U14" s="30">
        <v>1</v>
      </c>
      <c r="V14" s="30">
        <v>1</v>
      </c>
      <c r="W14" s="30">
        <v>1</v>
      </c>
      <c r="X14" s="30">
        <v>1</v>
      </c>
      <c r="Y14" s="30"/>
      <c r="Z14" s="31"/>
      <c r="AA14" s="31">
        <f t="shared" si="1"/>
        <v>20</v>
      </c>
      <c r="AB14" s="32">
        <f t="shared" si="2"/>
        <v>100</v>
      </c>
    </row>
    <row r="15" spans="1:28" s="29" customFormat="1" ht="16.5" customHeight="1">
      <c r="A15" s="144">
        <v>11</v>
      </c>
      <c r="B15" s="144">
        <v>3580</v>
      </c>
      <c r="C15" s="145" t="s">
        <v>166</v>
      </c>
      <c r="D15" s="146"/>
      <c r="E15" s="152">
        <v>1</v>
      </c>
      <c r="F15" s="147">
        <v>1</v>
      </c>
      <c r="G15" s="147">
        <v>1</v>
      </c>
      <c r="H15" s="147">
        <v>1</v>
      </c>
      <c r="I15" s="147">
        <v>1</v>
      </c>
      <c r="J15" s="147">
        <v>1</v>
      </c>
      <c r="K15" s="152">
        <v>1</v>
      </c>
      <c r="L15" s="147">
        <v>1</v>
      </c>
      <c r="M15" s="147">
        <v>1</v>
      </c>
      <c r="N15" s="147">
        <v>1</v>
      </c>
      <c r="O15" s="147">
        <v>1</v>
      </c>
      <c r="P15" s="147">
        <v>1</v>
      </c>
      <c r="Q15" s="147">
        <v>1</v>
      </c>
      <c r="R15" s="152">
        <v>1</v>
      </c>
      <c r="S15" s="147">
        <v>1</v>
      </c>
      <c r="T15" s="147">
        <v>1</v>
      </c>
      <c r="U15" s="147">
        <v>1</v>
      </c>
      <c r="V15" s="147">
        <v>1</v>
      </c>
      <c r="W15" s="147">
        <v>1</v>
      </c>
      <c r="X15" s="147">
        <v>1</v>
      </c>
      <c r="Y15" s="147"/>
      <c r="Z15" s="148"/>
      <c r="AA15" s="148">
        <f t="shared" si="1"/>
        <v>20</v>
      </c>
      <c r="AB15" s="149">
        <f t="shared" si="2"/>
        <v>100</v>
      </c>
    </row>
    <row r="16" spans="1:28" s="29" customFormat="1" ht="16.5" customHeight="1">
      <c r="A16" s="33">
        <v>12</v>
      </c>
      <c r="B16" s="33">
        <v>3581</v>
      </c>
      <c r="C16" s="68" t="s">
        <v>167</v>
      </c>
      <c r="D16" s="69"/>
      <c r="E16" s="152">
        <v>1</v>
      </c>
      <c r="F16" s="30">
        <v>1</v>
      </c>
      <c r="G16" s="30">
        <v>1</v>
      </c>
      <c r="H16" s="30">
        <v>1</v>
      </c>
      <c r="I16" s="30">
        <v>1</v>
      </c>
      <c r="J16" s="30">
        <v>1</v>
      </c>
      <c r="K16" s="152">
        <v>1</v>
      </c>
      <c r="L16" s="30">
        <v>1</v>
      </c>
      <c r="M16" s="30">
        <v>1</v>
      </c>
      <c r="N16" s="30">
        <v>1</v>
      </c>
      <c r="O16" s="30">
        <v>1</v>
      </c>
      <c r="P16" s="30">
        <v>1</v>
      </c>
      <c r="Q16" s="30">
        <v>1</v>
      </c>
      <c r="R16" s="152">
        <v>1</v>
      </c>
      <c r="S16" s="30">
        <v>1</v>
      </c>
      <c r="T16" s="30">
        <v>1</v>
      </c>
      <c r="U16" s="30">
        <v>1</v>
      </c>
      <c r="V16" s="30">
        <v>1</v>
      </c>
      <c r="W16" s="30">
        <v>1</v>
      </c>
      <c r="X16" s="30">
        <v>1</v>
      </c>
      <c r="Y16" s="30"/>
      <c r="Z16" s="31"/>
      <c r="AA16" s="31">
        <f t="shared" si="1"/>
        <v>20</v>
      </c>
      <c r="AB16" s="32">
        <f t="shared" si="2"/>
        <v>100</v>
      </c>
    </row>
    <row r="17" spans="1:28" s="29" customFormat="1" ht="16.5" customHeight="1">
      <c r="A17" s="144">
        <v>13</v>
      </c>
      <c r="B17" s="144">
        <v>3583</v>
      </c>
      <c r="C17" s="145" t="s">
        <v>168</v>
      </c>
      <c r="D17" s="146"/>
      <c r="E17" s="152">
        <v>1</v>
      </c>
      <c r="F17" s="147">
        <v>1</v>
      </c>
      <c r="G17" s="147">
        <v>1</v>
      </c>
      <c r="H17" s="147">
        <v>1</v>
      </c>
      <c r="I17" s="147">
        <v>1</v>
      </c>
      <c r="J17" s="147">
        <v>1</v>
      </c>
      <c r="K17" s="152">
        <v>1</v>
      </c>
      <c r="L17" s="147">
        <v>1</v>
      </c>
      <c r="M17" s="147">
        <v>1</v>
      </c>
      <c r="N17" s="147">
        <v>1</v>
      </c>
      <c r="O17" s="147">
        <v>1</v>
      </c>
      <c r="P17" s="147">
        <v>1</v>
      </c>
      <c r="Q17" s="147">
        <v>1</v>
      </c>
      <c r="R17" s="152">
        <v>1</v>
      </c>
      <c r="S17" s="147">
        <v>1</v>
      </c>
      <c r="T17" s="147">
        <v>1</v>
      </c>
      <c r="U17" s="147">
        <v>1</v>
      </c>
      <c r="V17" s="147">
        <v>1</v>
      </c>
      <c r="W17" s="147">
        <v>1</v>
      </c>
      <c r="X17" s="147">
        <v>1</v>
      </c>
      <c r="Y17" s="147"/>
      <c r="Z17" s="148"/>
      <c r="AA17" s="148">
        <f t="shared" si="1"/>
        <v>20</v>
      </c>
      <c r="AB17" s="149">
        <f t="shared" si="2"/>
        <v>100</v>
      </c>
    </row>
    <row r="18" spans="1:28" s="29" customFormat="1" ht="16.5" customHeight="1">
      <c r="A18" s="33">
        <v>14</v>
      </c>
      <c r="B18" s="31">
        <v>3672</v>
      </c>
      <c r="C18" s="70" t="s">
        <v>169</v>
      </c>
      <c r="D18" s="69"/>
      <c r="E18" s="152">
        <v>1</v>
      </c>
      <c r="F18" s="30">
        <v>1</v>
      </c>
      <c r="G18" s="30">
        <v>1</v>
      </c>
      <c r="H18" s="30">
        <v>1</v>
      </c>
      <c r="I18" s="30"/>
      <c r="J18" s="30">
        <v>1</v>
      </c>
      <c r="K18" s="152">
        <v>1</v>
      </c>
      <c r="L18" s="30">
        <v>1</v>
      </c>
      <c r="M18" s="30">
        <v>1</v>
      </c>
      <c r="N18" s="30">
        <v>1</v>
      </c>
      <c r="O18" s="30">
        <v>1</v>
      </c>
      <c r="P18" s="30">
        <v>1</v>
      </c>
      <c r="Q18" s="30">
        <v>1</v>
      </c>
      <c r="R18" s="152">
        <v>1</v>
      </c>
      <c r="S18" s="30">
        <v>1</v>
      </c>
      <c r="T18" s="30">
        <v>1</v>
      </c>
      <c r="U18" s="30">
        <v>1</v>
      </c>
      <c r="V18" s="30">
        <v>1</v>
      </c>
      <c r="W18" s="30">
        <v>1</v>
      </c>
      <c r="X18" s="30">
        <v>1</v>
      </c>
      <c r="Y18" s="30"/>
      <c r="Z18" s="31"/>
      <c r="AA18" s="31">
        <f t="shared" si="1"/>
        <v>19</v>
      </c>
      <c r="AB18" s="32">
        <f t="shared" si="2"/>
        <v>95</v>
      </c>
    </row>
    <row r="19" spans="1:28" ht="18">
      <c r="A19" s="144">
        <v>15</v>
      </c>
      <c r="B19" s="148">
        <v>3873</v>
      </c>
      <c r="C19" s="150" t="s">
        <v>171</v>
      </c>
      <c r="D19" s="146"/>
      <c r="E19" s="152">
        <v>1</v>
      </c>
      <c r="F19" s="147">
        <v>1</v>
      </c>
      <c r="G19" s="147">
        <v>1</v>
      </c>
      <c r="H19" s="147">
        <v>1</v>
      </c>
      <c r="I19" s="147">
        <v>1</v>
      </c>
      <c r="J19" s="147">
        <v>1</v>
      </c>
      <c r="K19" s="152">
        <v>1</v>
      </c>
      <c r="L19" s="147">
        <v>1</v>
      </c>
      <c r="M19" s="147">
        <v>1</v>
      </c>
      <c r="N19" s="147">
        <v>1</v>
      </c>
      <c r="O19" s="147">
        <v>1</v>
      </c>
      <c r="P19" s="147">
        <v>1</v>
      </c>
      <c r="Q19" s="147">
        <v>1</v>
      </c>
      <c r="R19" s="152">
        <v>1</v>
      </c>
      <c r="S19" s="147">
        <v>1</v>
      </c>
      <c r="T19" s="147">
        <v>1</v>
      </c>
      <c r="U19" s="147">
        <v>1</v>
      </c>
      <c r="V19" s="147">
        <v>1</v>
      </c>
      <c r="W19" s="147">
        <v>1</v>
      </c>
      <c r="X19" s="147">
        <v>1</v>
      </c>
      <c r="Y19" s="147"/>
      <c r="Z19" s="148"/>
      <c r="AA19" s="148">
        <f t="shared" si="1"/>
        <v>20</v>
      </c>
      <c r="AB19" s="149">
        <f t="shared" si="2"/>
        <v>100</v>
      </c>
    </row>
    <row r="20" spans="1:28" ht="18">
      <c r="A20" s="33">
        <v>16</v>
      </c>
      <c r="B20" s="31">
        <v>3878</v>
      </c>
      <c r="C20" s="70" t="s">
        <v>170</v>
      </c>
      <c r="D20" s="69"/>
      <c r="E20" s="152">
        <v>1</v>
      </c>
      <c r="F20" s="30">
        <v>1</v>
      </c>
      <c r="G20" s="30">
        <v>1</v>
      </c>
      <c r="H20" s="30">
        <v>1</v>
      </c>
      <c r="I20" s="30">
        <v>1</v>
      </c>
      <c r="J20" s="30">
        <v>1</v>
      </c>
      <c r="K20" s="152">
        <v>1</v>
      </c>
      <c r="L20" s="30">
        <v>1</v>
      </c>
      <c r="M20" s="30">
        <v>1</v>
      </c>
      <c r="N20" s="30">
        <v>1</v>
      </c>
      <c r="O20" s="30">
        <v>1</v>
      </c>
      <c r="P20" s="30">
        <v>1</v>
      </c>
      <c r="Q20" s="30">
        <v>1</v>
      </c>
      <c r="R20" s="152">
        <v>1</v>
      </c>
      <c r="S20" s="30">
        <v>1</v>
      </c>
      <c r="T20" s="30">
        <v>1</v>
      </c>
      <c r="U20" s="30">
        <v>1</v>
      </c>
      <c r="V20" s="30">
        <v>1</v>
      </c>
      <c r="W20" s="30">
        <v>1</v>
      </c>
      <c r="X20" s="30">
        <v>1</v>
      </c>
      <c r="Y20" s="30"/>
      <c r="Z20" s="31"/>
      <c r="AA20" s="31">
        <f t="shared" si="1"/>
        <v>20</v>
      </c>
      <c r="AB20" s="32">
        <f t="shared" si="2"/>
        <v>100</v>
      </c>
    </row>
    <row r="21" spans="1:28" ht="18">
      <c r="A21" s="144">
        <v>17</v>
      </c>
      <c r="B21" s="148">
        <v>3584</v>
      </c>
      <c r="C21" s="150" t="s">
        <v>172</v>
      </c>
      <c r="D21" s="146"/>
      <c r="E21" s="152">
        <v>1</v>
      </c>
      <c r="F21" s="147">
        <v>1</v>
      </c>
      <c r="G21" s="147">
        <v>1</v>
      </c>
      <c r="H21" s="147">
        <v>1</v>
      </c>
      <c r="I21" s="147">
        <v>1</v>
      </c>
      <c r="J21" s="147">
        <v>1</v>
      </c>
      <c r="K21" s="152">
        <v>1</v>
      </c>
      <c r="L21" s="147">
        <v>1</v>
      </c>
      <c r="M21" s="147">
        <v>1</v>
      </c>
      <c r="N21" s="147">
        <v>1</v>
      </c>
      <c r="O21" s="147">
        <v>1</v>
      </c>
      <c r="P21" s="147">
        <v>1</v>
      </c>
      <c r="Q21" s="147">
        <v>1</v>
      </c>
      <c r="R21" s="152">
        <v>1</v>
      </c>
      <c r="S21" s="147">
        <v>1</v>
      </c>
      <c r="T21" s="147">
        <v>1</v>
      </c>
      <c r="U21" s="147">
        <v>1</v>
      </c>
      <c r="V21" s="147">
        <v>1</v>
      </c>
      <c r="W21" s="147">
        <v>1</v>
      </c>
      <c r="X21" s="147">
        <v>1</v>
      </c>
      <c r="Y21" s="147"/>
      <c r="Z21" s="148"/>
      <c r="AA21" s="148">
        <f t="shared" si="1"/>
        <v>20</v>
      </c>
      <c r="AB21" s="149">
        <f t="shared" si="2"/>
        <v>100</v>
      </c>
    </row>
    <row r="22" spans="1:28" ht="18">
      <c r="A22" s="33">
        <v>18</v>
      </c>
      <c r="B22" s="31">
        <v>3588</v>
      </c>
      <c r="C22" s="70" t="s">
        <v>173</v>
      </c>
      <c r="D22" s="69"/>
      <c r="E22" s="152">
        <v>1</v>
      </c>
      <c r="F22" s="30">
        <v>1</v>
      </c>
      <c r="G22" s="30">
        <v>1</v>
      </c>
      <c r="H22" s="30">
        <v>1</v>
      </c>
      <c r="I22" s="30">
        <v>1</v>
      </c>
      <c r="J22" s="30">
        <v>1</v>
      </c>
      <c r="K22" s="152">
        <v>1</v>
      </c>
      <c r="L22" s="30">
        <v>1</v>
      </c>
      <c r="M22" s="30">
        <v>1</v>
      </c>
      <c r="N22" s="30">
        <v>1</v>
      </c>
      <c r="O22" s="30">
        <v>1</v>
      </c>
      <c r="P22" s="30">
        <v>1</v>
      </c>
      <c r="Q22" s="30">
        <v>1</v>
      </c>
      <c r="R22" s="152">
        <v>1</v>
      </c>
      <c r="S22" s="30">
        <v>1</v>
      </c>
      <c r="T22" s="30">
        <v>1</v>
      </c>
      <c r="U22" s="30">
        <v>1</v>
      </c>
      <c r="V22" s="30">
        <v>1</v>
      </c>
      <c r="W22" s="30">
        <v>1</v>
      </c>
      <c r="X22" s="30">
        <v>1</v>
      </c>
      <c r="Y22" s="30"/>
      <c r="Z22" s="31"/>
      <c r="AA22" s="31">
        <f t="shared" si="1"/>
        <v>20</v>
      </c>
      <c r="AB22" s="32">
        <f t="shared" si="2"/>
        <v>100</v>
      </c>
    </row>
    <row r="23" spans="1:28" ht="18">
      <c r="A23" s="144">
        <v>19</v>
      </c>
      <c r="B23" s="148">
        <v>3590</v>
      </c>
      <c r="C23" s="150" t="s">
        <v>174</v>
      </c>
      <c r="D23" s="146"/>
      <c r="E23" s="152">
        <v>1</v>
      </c>
      <c r="F23" s="147">
        <v>1</v>
      </c>
      <c r="G23" s="147">
        <v>1</v>
      </c>
      <c r="H23" s="147">
        <v>1</v>
      </c>
      <c r="I23" s="147">
        <v>1</v>
      </c>
      <c r="J23" s="147">
        <v>1</v>
      </c>
      <c r="K23" s="152">
        <v>1</v>
      </c>
      <c r="L23" s="147">
        <v>1</v>
      </c>
      <c r="M23" s="147">
        <v>1</v>
      </c>
      <c r="N23" s="147">
        <v>1</v>
      </c>
      <c r="O23" s="147">
        <v>1</v>
      </c>
      <c r="P23" s="147">
        <v>1</v>
      </c>
      <c r="Q23" s="147">
        <v>1</v>
      </c>
      <c r="R23" s="152">
        <v>1</v>
      </c>
      <c r="S23" s="147">
        <v>1</v>
      </c>
      <c r="T23" s="147">
        <v>1</v>
      </c>
      <c r="U23" s="147">
        <v>1</v>
      </c>
      <c r="V23" s="147">
        <v>1</v>
      </c>
      <c r="W23" s="147">
        <v>1</v>
      </c>
      <c r="X23" s="147">
        <v>1</v>
      </c>
      <c r="Y23" s="147"/>
      <c r="Z23" s="148"/>
      <c r="AA23" s="148">
        <f t="shared" si="1"/>
        <v>20</v>
      </c>
      <c r="AB23" s="149">
        <f t="shared" si="2"/>
        <v>100</v>
      </c>
    </row>
    <row r="24" spans="1:28" ht="18">
      <c r="A24" s="33">
        <v>20</v>
      </c>
      <c r="B24" s="31">
        <v>3592</v>
      </c>
      <c r="C24" s="70" t="s">
        <v>175</v>
      </c>
      <c r="D24" s="69"/>
      <c r="E24" s="152">
        <v>1</v>
      </c>
      <c r="F24" s="30">
        <v>1</v>
      </c>
      <c r="G24" s="30">
        <v>1</v>
      </c>
      <c r="H24" s="30">
        <v>1</v>
      </c>
      <c r="I24" s="30">
        <v>1</v>
      </c>
      <c r="J24" s="30">
        <v>1</v>
      </c>
      <c r="K24" s="152">
        <v>1</v>
      </c>
      <c r="L24" s="30">
        <v>1</v>
      </c>
      <c r="M24" s="30">
        <v>1</v>
      </c>
      <c r="N24" s="30">
        <v>1</v>
      </c>
      <c r="O24" s="30">
        <v>1</v>
      </c>
      <c r="P24" s="30"/>
      <c r="Q24" s="30">
        <v>1</v>
      </c>
      <c r="R24" s="152">
        <v>1</v>
      </c>
      <c r="S24" s="30">
        <v>1</v>
      </c>
      <c r="T24" s="30">
        <v>1</v>
      </c>
      <c r="U24" s="30">
        <v>1</v>
      </c>
      <c r="V24" s="30">
        <v>1</v>
      </c>
      <c r="W24" s="30">
        <v>1</v>
      </c>
      <c r="X24" s="30">
        <v>1</v>
      </c>
      <c r="Y24" s="30"/>
      <c r="Z24" s="31"/>
      <c r="AA24" s="31">
        <f t="shared" si="1"/>
        <v>19</v>
      </c>
      <c r="AB24" s="32">
        <f t="shared" si="2"/>
        <v>95</v>
      </c>
    </row>
    <row r="25" spans="1:28" ht="18">
      <c r="A25" s="144">
        <v>21</v>
      </c>
      <c r="B25" s="148">
        <v>3708</v>
      </c>
      <c r="C25" s="150" t="s">
        <v>176</v>
      </c>
      <c r="D25" s="146"/>
      <c r="E25" s="152">
        <v>1</v>
      </c>
      <c r="F25" s="147">
        <v>1</v>
      </c>
      <c r="G25" s="147">
        <v>1</v>
      </c>
      <c r="H25" s="147">
        <v>1</v>
      </c>
      <c r="I25" s="147">
        <v>1</v>
      </c>
      <c r="J25" s="147">
        <v>1</v>
      </c>
      <c r="K25" s="152">
        <v>1</v>
      </c>
      <c r="L25" s="147">
        <v>1</v>
      </c>
      <c r="M25" s="147">
        <v>1</v>
      </c>
      <c r="N25" s="147">
        <v>1</v>
      </c>
      <c r="O25" s="147">
        <v>1</v>
      </c>
      <c r="P25" s="147">
        <v>1</v>
      </c>
      <c r="Q25" s="147">
        <v>1</v>
      </c>
      <c r="R25" s="152">
        <v>1</v>
      </c>
      <c r="S25" s="147">
        <v>1</v>
      </c>
      <c r="T25" s="147">
        <v>1</v>
      </c>
      <c r="U25" s="147">
        <v>1</v>
      </c>
      <c r="V25" s="147">
        <v>1</v>
      </c>
      <c r="W25" s="147">
        <v>1</v>
      </c>
      <c r="X25" s="147">
        <v>1</v>
      </c>
      <c r="Y25" s="147"/>
      <c r="Z25" s="148"/>
      <c r="AA25" s="148">
        <f t="shared" si="1"/>
        <v>20</v>
      </c>
      <c r="AB25" s="149">
        <f t="shared" si="2"/>
        <v>100</v>
      </c>
    </row>
    <row r="26" spans="1:28" ht="18">
      <c r="A26" s="33">
        <v>22</v>
      </c>
      <c r="B26" s="31">
        <v>3768</v>
      </c>
      <c r="C26" s="70" t="s">
        <v>177</v>
      </c>
      <c r="D26" s="69"/>
      <c r="E26" s="152">
        <v>1</v>
      </c>
      <c r="F26" s="30"/>
      <c r="G26" s="30">
        <v>1</v>
      </c>
      <c r="H26" s="30">
        <v>1</v>
      </c>
      <c r="I26" s="30">
        <v>1</v>
      </c>
      <c r="J26" s="30">
        <v>1</v>
      </c>
      <c r="K26" s="152">
        <v>1</v>
      </c>
      <c r="L26" s="30">
        <v>1</v>
      </c>
      <c r="M26" s="30">
        <v>1</v>
      </c>
      <c r="N26" s="30">
        <v>1</v>
      </c>
      <c r="O26" s="30">
        <v>1</v>
      </c>
      <c r="P26" s="30">
        <v>1</v>
      </c>
      <c r="Q26" s="30">
        <v>1</v>
      </c>
      <c r="R26" s="152">
        <v>1</v>
      </c>
      <c r="S26" s="30">
        <v>1</v>
      </c>
      <c r="T26" s="30">
        <v>1</v>
      </c>
      <c r="U26" s="30">
        <v>1</v>
      </c>
      <c r="V26" s="30">
        <v>1</v>
      </c>
      <c r="W26" s="30">
        <v>1</v>
      </c>
      <c r="X26" s="30">
        <v>1</v>
      </c>
      <c r="Y26" s="30"/>
      <c r="Z26" s="31"/>
      <c r="AA26" s="31">
        <f t="shared" si="1"/>
        <v>19</v>
      </c>
      <c r="AB26" s="32">
        <f t="shared" si="2"/>
        <v>95</v>
      </c>
    </row>
    <row r="27" spans="1:28" ht="18">
      <c r="A27" s="144">
        <v>23</v>
      </c>
      <c r="B27" s="148">
        <v>3810</v>
      </c>
      <c r="C27" s="150" t="s">
        <v>178</v>
      </c>
      <c r="D27" s="146"/>
      <c r="E27" s="152">
        <v>1</v>
      </c>
      <c r="F27" s="147">
        <v>1</v>
      </c>
      <c r="G27" s="147">
        <v>1</v>
      </c>
      <c r="H27" s="147">
        <v>1</v>
      </c>
      <c r="I27" s="147">
        <v>1</v>
      </c>
      <c r="J27" s="147">
        <v>1</v>
      </c>
      <c r="K27" s="152">
        <v>1</v>
      </c>
      <c r="L27" s="147">
        <v>1</v>
      </c>
      <c r="M27" s="147">
        <v>1</v>
      </c>
      <c r="N27" s="147">
        <v>1</v>
      </c>
      <c r="O27" s="147">
        <v>1</v>
      </c>
      <c r="P27" s="147">
        <v>1</v>
      </c>
      <c r="Q27" s="147">
        <v>1</v>
      </c>
      <c r="R27" s="152">
        <v>1</v>
      </c>
      <c r="S27" s="147">
        <v>1</v>
      </c>
      <c r="T27" s="147">
        <v>1</v>
      </c>
      <c r="U27" s="147">
        <v>1</v>
      </c>
      <c r="V27" s="147">
        <v>1</v>
      </c>
      <c r="W27" s="147">
        <v>1</v>
      </c>
      <c r="X27" s="147">
        <v>1</v>
      </c>
      <c r="Y27" s="147"/>
      <c r="Z27" s="148"/>
      <c r="AA27" s="148">
        <f t="shared" si="1"/>
        <v>20</v>
      </c>
      <c r="AB27" s="149">
        <f t="shared" si="2"/>
        <v>100</v>
      </c>
    </row>
    <row r="28" spans="1:28" ht="18">
      <c r="A28" s="33">
        <v>24</v>
      </c>
      <c r="B28" s="31">
        <v>3854</v>
      </c>
      <c r="C28" s="70" t="s">
        <v>179</v>
      </c>
      <c r="D28" s="69"/>
      <c r="E28" s="152">
        <v>1</v>
      </c>
      <c r="F28" s="30">
        <v>1</v>
      </c>
      <c r="G28" s="30">
        <v>1</v>
      </c>
      <c r="H28" s="30">
        <v>1</v>
      </c>
      <c r="I28" s="30">
        <v>1</v>
      </c>
      <c r="J28" s="30"/>
      <c r="K28" s="152">
        <v>1</v>
      </c>
      <c r="L28" s="30">
        <v>1</v>
      </c>
      <c r="M28" s="30">
        <v>1</v>
      </c>
      <c r="N28" s="30">
        <v>1</v>
      </c>
      <c r="O28" s="30">
        <v>1</v>
      </c>
      <c r="P28" s="30">
        <v>1</v>
      </c>
      <c r="Q28" s="30">
        <v>1</v>
      </c>
      <c r="R28" s="152">
        <v>1</v>
      </c>
      <c r="S28" s="30">
        <v>1</v>
      </c>
      <c r="T28" s="30">
        <v>1</v>
      </c>
      <c r="U28" s="30">
        <v>1</v>
      </c>
      <c r="V28" s="30">
        <v>1</v>
      </c>
      <c r="W28" s="30">
        <v>1</v>
      </c>
      <c r="X28" s="30">
        <v>1</v>
      </c>
      <c r="Y28" s="30"/>
      <c r="Z28" s="31"/>
      <c r="AA28" s="31">
        <f t="shared" si="1"/>
        <v>19</v>
      </c>
      <c r="AB28" s="32">
        <f t="shared" si="2"/>
        <v>95</v>
      </c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mergeCells count="7">
    <mergeCell ref="A1:AB1"/>
    <mergeCell ref="A2:AB2"/>
    <mergeCell ref="AA3:AA4"/>
    <mergeCell ref="AB3:AB4"/>
    <mergeCell ref="A3:A4"/>
    <mergeCell ref="B3:B4"/>
    <mergeCell ref="C3:C4"/>
  </mergeCells>
  <printOptions/>
  <pageMargins left="0.984251968503937" right="0.1968503937007874" top="0.3937007874015748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8"/>
  <sheetViews>
    <sheetView zoomScalePageLayoutView="130" workbookViewId="0" topLeftCell="A8">
      <selection activeCell="C29" sqref="C29"/>
    </sheetView>
  </sheetViews>
  <sheetFormatPr defaultColWidth="8.7109375" defaultRowHeight="12.75"/>
  <cols>
    <col min="1" max="1" width="2.7109375" style="34" customWidth="1"/>
    <col min="2" max="2" width="4.28125" style="34" customWidth="1"/>
    <col min="3" max="3" width="17.28125" style="24" customWidth="1"/>
    <col min="4" max="4" width="5.7109375" style="24" customWidth="1"/>
    <col min="5" max="26" width="2.421875" style="24" customWidth="1"/>
    <col min="27" max="27" width="2.57421875" style="24" customWidth="1"/>
    <col min="28" max="28" width="5.00390625" style="35" customWidth="1"/>
    <col min="29" max="40" width="2.7109375" style="24" customWidth="1"/>
    <col min="41" max="16384" width="8.7109375" style="24" customWidth="1"/>
  </cols>
  <sheetData>
    <row r="1" spans="1:28" ht="27" customHeight="1">
      <c r="A1" s="207" t="s">
        <v>16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 ht="19.5" customHeight="1">
      <c r="A2" s="208" t="s">
        <v>107</v>
      </c>
      <c r="B2" s="208"/>
      <c r="C2" s="208"/>
      <c r="D2" s="208"/>
      <c r="E2" s="208"/>
      <c r="F2" s="208"/>
      <c r="G2" s="208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8"/>
      <c r="AB2" s="208"/>
    </row>
    <row r="3" spans="1:28" ht="24.75" customHeight="1">
      <c r="A3" s="210" t="s">
        <v>6</v>
      </c>
      <c r="B3" s="210" t="s">
        <v>7</v>
      </c>
      <c r="C3" s="212" t="s">
        <v>4</v>
      </c>
      <c r="D3" s="23" t="s">
        <v>114</v>
      </c>
      <c r="E3" s="25">
        <v>1</v>
      </c>
      <c r="F3" s="25">
        <v>2</v>
      </c>
      <c r="G3" s="25">
        <v>3</v>
      </c>
      <c r="H3" s="25">
        <v>4</v>
      </c>
      <c r="I3" s="25">
        <v>5</v>
      </c>
      <c r="J3" s="25">
        <v>6</v>
      </c>
      <c r="K3" s="25">
        <v>7</v>
      </c>
      <c r="L3" s="25">
        <v>8</v>
      </c>
      <c r="M3" s="25">
        <v>9</v>
      </c>
      <c r="N3" s="25">
        <v>10</v>
      </c>
      <c r="O3" s="25">
        <v>11</v>
      </c>
      <c r="P3" s="25">
        <v>12</v>
      </c>
      <c r="Q3" s="25">
        <v>13</v>
      </c>
      <c r="R3" s="25">
        <v>14</v>
      </c>
      <c r="S3" s="25">
        <v>15</v>
      </c>
      <c r="T3" s="25">
        <v>16</v>
      </c>
      <c r="U3" s="25">
        <v>17</v>
      </c>
      <c r="V3" s="25">
        <v>18</v>
      </c>
      <c r="W3" s="25">
        <v>19</v>
      </c>
      <c r="X3" s="25">
        <v>20</v>
      </c>
      <c r="Y3" s="25"/>
      <c r="Z3" s="25"/>
      <c r="AA3" s="214"/>
      <c r="AB3" s="215" t="s">
        <v>115</v>
      </c>
    </row>
    <row r="4" spans="1:28" ht="91.5" customHeight="1">
      <c r="A4" s="211"/>
      <c r="B4" s="211"/>
      <c r="C4" s="213"/>
      <c r="D4" s="25" t="s">
        <v>5</v>
      </c>
      <c r="E4" s="106">
        <v>43775</v>
      </c>
      <c r="F4" s="27">
        <f>E4+7</f>
        <v>43782</v>
      </c>
      <c r="G4" s="27">
        <f aca="true" t="shared" si="0" ref="G4:X4">F4+7</f>
        <v>43789</v>
      </c>
      <c r="H4" s="106">
        <f t="shared" si="0"/>
        <v>43796</v>
      </c>
      <c r="I4" s="27">
        <f t="shared" si="0"/>
        <v>43803</v>
      </c>
      <c r="J4" s="27">
        <f t="shared" si="0"/>
        <v>43810</v>
      </c>
      <c r="K4" s="27">
        <f t="shared" si="0"/>
        <v>43817</v>
      </c>
      <c r="L4" s="27">
        <f t="shared" si="0"/>
        <v>43824</v>
      </c>
      <c r="M4" s="106">
        <f t="shared" si="0"/>
        <v>43831</v>
      </c>
      <c r="N4" s="27">
        <f t="shared" si="0"/>
        <v>43838</v>
      </c>
      <c r="O4" s="106">
        <f t="shared" si="0"/>
        <v>43845</v>
      </c>
      <c r="P4" s="27">
        <f t="shared" si="0"/>
        <v>43852</v>
      </c>
      <c r="Q4" s="27">
        <f t="shared" si="0"/>
        <v>43859</v>
      </c>
      <c r="R4" s="27">
        <f t="shared" si="0"/>
        <v>43866</v>
      </c>
      <c r="S4" s="106">
        <f t="shared" si="0"/>
        <v>43873</v>
      </c>
      <c r="T4" s="106">
        <f t="shared" si="0"/>
        <v>43880</v>
      </c>
      <c r="U4" s="106">
        <f t="shared" si="0"/>
        <v>43887</v>
      </c>
      <c r="V4" s="27">
        <f t="shared" si="0"/>
        <v>43894</v>
      </c>
      <c r="W4" s="27">
        <f t="shared" si="0"/>
        <v>43901</v>
      </c>
      <c r="X4" s="27">
        <f t="shared" si="0"/>
        <v>43908</v>
      </c>
      <c r="Y4" s="26"/>
      <c r="Z4" s="28"/>
      <c r="AA4" s="214"/>
      <c r="AB4" s="215"/>
    </row>
    <row r="5" spans="1:28" s="29" customFormat="1" ht="16.5" customHeight="1">
      <c r="A5" s="82">
        <v>1</v>
      </c>
      <c r="B5" s="82">
        <v>3565</v>
      </c>
      <c r="C5" s="83" t="s">
        <v>156</v>
      </c>
      <c r="D5" s="84"/>
      <c r="E5" s="107">
        <v>1</v>
      </c>
      <c r="F5" s="85">
        <v>1</v>
      </c>
      <c r="G5" s="85">
        <v>1</v>
      </c>
      <c r="H5" s="107">
        <v>1</v>
      </c>
      <c r="I5" s="85">
        <v>1</v>
      </c>
      <c r="J5" s="85">
        <v>1</v>
      </c>
      <c r="K5" s="85">
        <v>1</v>
      </c>
      <c r="L5" s="85">
        <v>1</v>
      </c>
      <c r="M5" s="107">
        <v>1</v>
      </c>
      <c r="N5" s="85">
        <v>1</v>
      </c>
      <c r="O5" s="107">
        <v>1</v>
      </c>
      <c r="P5" s="85">
        <v>1</v>
      </c>
      <c r="Q5" s="85">
        <v>1</v>
      </c>
      <c r="R5" s="85">
        <v>1</v>
      </c>
      <c r="S5" s="107">
        <v>1</v>
      </c>
      <c r="T5" s="107">
        <v>1</v>
      </c>
      <c r="U5" s="107">
        <v>1</v>
      </c>
      <c r="V5" s="85">
        <v>1</v>
      </c>
      <c r="W5" s="85">
        <v>1</v>
      </c>
      <c r="X5" s="85">
        <v>1</v>
      </c>
      <c r="Y5" s="85"/>
      <c r="Z5" s="86"/>
      <c r="AA5" s="86">
        <f>SUM(E5:X5)</f>
        <v>20</v>
      </c>
      <c r="AB5" s="87">
        <f>AA5/20*100</f>
        <v>100</v>
      </c>
    </row>
    <row r="6" spans="1:28" s="29" customFormat="1" ht="16.5" customHeight="1">
      <c r="A6" s="33">
        <v>2</v>
      </c>
      <c r="B6" s="33">
        <v>3566</v>
      </c>
      <c r="C6" s="68" t="s">
        <v>157</v>
      </c>
      <c r="D6" s="69"/>
      <c r="E6" s="107">
        <v>1</v>
      </c>
      <c r="F6" s="30">
        <v>1</v>
      </c>
      <c r="G6" s="30">
        <v>1</v>
      </c>
      <c r="H6" s="107">
        <v>1</v>
      </c>
      <c r="I6" s="30">
        <v>1</v>
      </c>
      <c r="J6" s="30">
        <v>1</v>
      </c>
      <c r="K6" s="30">
        <v>1</v>
      </c>
      <c r="L6" s="30">
        <v>1</v>
      </c>
      <c r="M6" s="107">
        <v>1</v>
      </c>
      <c r="N6" s="30">
        <v>1</v>
      </c>
      <c r="O6" s="107">
        <v>1</v>
      </c>
      <c r="P6" s="30">
        <v>1</v>
      </c>
      <c r="Q6" s="30">
        <v>1</v>
      </c>
      <c r="R6" s="30">
        <v>1</v>
      </c>
      <c r="S6" s="107">
        <v>1</v>
      </c>
      <c r="T6" s="107">
        <v>1</v>
      </c>
      <c r="U6" s="107">
        <v>1</v>
      </c>
      <c r="V6" s="30">
        <v>1</v>
      </c>
      <c r="W6" s="30">
        <v>1</v>
      </c>
      <c r="X6" s="30">
        <v>1</v>
      </c>
      <c r="Y6" s="30"/>
      <c r="Z6" s="31"/>
      <c r="AA6" s="31">
        <f aca="true" t="shared" si="1" ref="AA6:AA28">SUM(E6:X6)</f>
        <v>20</v>
      </c>
      <c r="AB6" s="32">
        <f aca="true" t="shared" si="2" ref="AB6:AB28">AA6/20*100</f>
        <v>100</v>
      </c>
    </row>
    <row r="7" spans="1:28" s="29" customFormat="1" ht="16.5" customHeight="1">
      <c r="A7" s="82">
        <v>3</v>
      </c>
      <c r="B7" s="82">
        <v>3567</v>
      </c>
      <c r="C7" s="83" t="s">
        <v>158</v>
      </c>
      <c r="D7" s="84"/>
      <c r="E7" s="107">
        <v>1</v>
      </c>
      <c r="F7" s="85">
        <v>1</v>
      </c>
      <c r="G7" s="85">
        <v>1</v>
      </c>
      <c r="H7" s="107">
        <v>1</v>
      </c>
      <c r="I7" s="85">
        <v>1</v>
      </c>
      <c r="J7" s="85">
        <v>1</v>
      </c>
      <c r="K7" s="85">
        <v>1</v>
      </c>
      <c r="L7" s="85">
        <v>1</v>
      </c>
      <c r="M7" s="107">
        <v>1</v>
      </c>
      <c r="N7" s="85">
        <v>1</v>
      </c>
      <c r="O7" s="107">
        <v>1</v>
      </c>
      <c r="P7" s="85">
        <v>1</v>
      </c>
      <c r="Q7" s="85">
        <v>1</v>
      </c>
      <c r="R7" s="85">
        <v>1</v>
      </c>
      <c r="S7" s="107">
        <v>1</v>
      </c>
      <c r="T7" s="107">
        <v>1</v>
      </c>
      <c r="U7" s="107">
        <v>1</v>
      </c>
      <c r="V7" s="85">
        <v>1</v>
      </c>
      <c r="W7" s="85">
        <v>1</v>
      </c>
      <c r="X7" s="85">
        <v>1</v>
      </c>
      <c r="Y7" s="85"/>
      <c r="Z7" s="86"/>
      <c r="AA7" s="86">
        <f t="shared" si="1"/>
        <v>20</v>
      </c>
      <c r="AB7" s="87">
        <f t="shared" si="2"/>
        <v>100</v>
      </c>
    </row>
    <row r="8" spans="1:28" s="29" customFormat="1" ht="16.5" customHeight="1">
      <c r="A8" s="33">
        <v>4</v>
      </c>
      <c r="B8" s="33">
        <v>3568</v>
      </c>
      <c r="C8" s="68" t="s">
        <v>159</v>
      </c>
      <c r="D8" s="69"/>
      <c r="E8" s="107">
        <v>1</v>
      </c>
      <c r="F8" s="30">
        <v>1</v>
      </c>
      <c r="G8" s="30">
        <v>1</v>
      </c>
      <c r="H8" s="107">
        <v>1</v>
      </c>
      <c r="I8" s="30">
        <v>1</v>
      </c>
      <c r="J8" s="30">
        <v>1</v>
      </c>
      <c r="K8" s="30">
        <v>1</v>
      </c>
      <c r="L8" s="30">
        <v>1</v>
      </c>
      <c r="M8" s="107">
        <v>1</v>
      </c>
      <c r="N8" s="30">
        <v>1</v>
      </c>
      <c r="O8" s="107">
        <v>1</v>
      </c>
      <c r="P8" s="30">
        <v>1</v>
      </c>
      <c r="Q8" s="30">
        <v>1</v>
      </c>
      <c r="R8" s="30">
        <v>1</v>
      </c>
      <c r="S8" s="107">
        <v>1</v>
      </c>
      <c r="T8" s="107">
        <v>1</v>
      </c>
      <c r="U8" s="107">
        <v>1</v>
      </c>
      <c r="V8" s="30">
        <v>1</v>
      </c>
      <c r="W8" s="30">
        <v>1</v>
      </c>
      <c r="X8" s="30">
        <v>1</v>
      </c>
      <c r="Y8" s="30"/>
      <c r="Z8" s="31"/>
      <c r="AA8" s="31">
        <f t="shared" si="1"/>
        <v>20</v>
      </c>
      <c r="AB8" s="32">
        <f t="shared" si="2"/>
        <v>100</v>
      </c>
    </row>
    <row r="9" spans="1:28" s="29" customFormat="1" ht="16.5" customHeight="1">
      <c r="A9" s="82">
        <v>5</v>
      </c>
      <c r="B9" s="82">
        <v>3569</v>
      </c>
      <c r="C9" s="83" t="s">
        <v>160</v>
      </c>
      <c r="D9" s="84"/>
      <c r="E9" s="107">
        <v>1</v>
      </c>
      <c r="F9" s="85">
        <v>1</v>
      </c>
      <c r="G9" s="85">
        <v>1</v>
      </c>
      <c r="H9" s="107">
        <v>1</v>
      </c>
      <c r="I9" s="85">
        <v>1</v>
      </c>
      <c r="J9" s="85">
        <v>1</v>
      </c>
      <c r="K9" s="85">
        <v>1</v>
      </c>
      <c r="L9" s="85">
        <v>1</v>
      </c>
      <c r="M9" s="107">
        <v>1</v>
      </c>
      <c r="N9" s="85">
        <v>1</v>
      </c>
      <c r="O9" s="107">
        <v>1</v>
      </c>
      <c r="P9" s="85">
        <v>1</v>
      </c>
      <c r="Q9" s="85">
        <v>1</v>
      </c>
      <c r="R9" s="85">
        <v>1</v>
      </c>
      <c r="S9" s="107">
        <v>1</v>
      </c>
      <c r="T9" s="107">
        <v>1</v>
      </c>
      <c r="U9" s="107">
        <v>1</v>
      </c>
      <c r="V9" s="85">
        <v>1</v>
      </c>
      <c r="W9" s="85">
        <v>1</v>
      </c>
      <c r="X9" s="85">
        <v>1</v>
      </c>
      <c r="Y9" s="85"/>
      <c r="Z9" s="86"/>
      <c r="AA9" s="86">
        <f t="shared" si="1"/>
        <v>20</v>
      </c>
      <c r="AB9" s="87">
        <f t="shared" si="2"/>
        <v>100</v>
      </c>
    </row>
    <row r="10" spans="1:28" s="29" customFormat="1" ht="16.5" customHeight="1">
      <c r="A10" s="33">
        <v>6</v>
      </c>
      <c r="B10" s="33">
        <v>3571</v>
      </c>
      <c r="C10" s="68" t="s">
        <v>161</v>
      </c>
      <c r="D10" s="69"/>
      <c r="E10" s="107">
        <v>1</v>
      </c>
      <c r="F10" s="30">
        <v>1</v>
      </c>
      <c r="G10" s="30">
        <v>1</v>
      </c>
      <c r="H10" s="107">
        <v>1</v>
      </c>
      <c r="I10" s="30">
        <v>1</v>
      </c>
      <c r="J10" s="30">
        <v>1</v>
      </c>
      <c r="K10" s="30">
        <v>1</v>
      </c>
      <c r="L10" s="30">
        <v>1</v>
      </c>
      <c r="M10" s="107">
        <v>1</v>
      </c>
      <c r="N10" s="30">
        <v>1</v>
      </c>
      <c r="O10" s="107">
        <v>1</v>
      </c>
      <c r="P10" s="30">
        <v>1</v>
      </c>
      <c r="Q10" s="30">
        <v>1</v>
      </c>
      <c r="R10" s="30">
        <v>1</v>
      </c>
      <c r="S10" s="107">
        <v>1</v>
      </c>
      <c r="T10" s="107">
        <v>1</v>
      </c>
      <c r="U10" s="107">
        <v>1</v>
      </c>
      <c r="V10" s="30">
        <v>1</v>
      </c>
      <c r="W10" s="30">
        <v>1</v>
      </c>
      <c r="X10" s="30">
        <v>1</v>
      </c>
      <c r="Y10" s="30"/>
      <c r="Z10" s="31"/>
      <c r="AA10" s="31">
        <f t="shared" si="1"/>
        <v>20</v>
      </c>
      <c r="AB10" s="32">
        <f t="shared" si="2"/>
        <v>100</v>
      </c>
    </row>
    <row r="11" spans="1:28" s="29" customFormat="1" ht="16.5" customHeight="1">
      <c r="A11" s="82">
        <v>7</v>
      </c>
      <c r="B11" s="82">
        <v>3572</v>
      </c>
      <c r="C11" s="83" t="s">
        <v>162</v>
      </c>
      <c r="D11" s="84"/>
      <c r="E11" s="107">
        <v>1</v>
      </c>
      <c r="F11" s="85">
        <v>1</v>
      </c>
      <c r="G11" s="85">
        <v>1</v>
      </c>
      <c r="H11" s="107">
        <v>1</v>
      </c>
      <c r="I11" s="85">
        <v>1</v>
      </c>
      <c r="J11" s="85">
        <v>1</v>
      </c>
      <c r="K11" s="85">
        <v>1</v>
      </c>
      <c r="L11" s="85">
        <v>1</v>
      </c>
      <c r="M11" s="107">
        <v>1</v>
      </c>
      <c r="N11" s="85">
        <v>1</v>
      </c>
      <c r="O11" s="107">
        <v>1</v>
      </c>
      <c r="P11" s="85">
        <v>1</v>
      </c>
      <c r="Q11" s="85"/>
      <c r="R11" s="85">
        <v>1</v>
      </c>
      <c r="S11" s="107">
        <v>1</v>
      </c>
      <c r="T11" s="107">
        <v>1</v>
      </c>
      <c r="U11" s="107">
        <v>1</v>
      </c>
      <c r="V11" s="85">
        <v>1</v>
      </c>
      <c r="W11" s="85">
        <v>1</v>
      </c>
      <c r="X11" s="85">
        <v>1</v>
      </c>
      <c r="Y11" s="85"/>
      <c r="Z11" s="86"/>
      <c r="AA11" s="86">
        <f t="shared" si="1"/>
        <v>19</v>
      </c>
      <c r="AB11" s="87">
        <f t="shared" si="2"/>
        <v>95</v>
      </c>
    </row>
    <row r="12" spans="1:28" s="29" customFormat="1" ht="16.5" customHeight="1">
      <c r="A12" s="33">
        <v>8</v>
      </c>
      <c r="B12" s="33">
        <v>3573</v>
      </c>
      <c r="C12" s="68" t="s">
        <v>163</v>
      </c>
      <c r="D12" s="69"/>
      <c r="E12" s="107">
        <v>1</v>
      </c>
      <c r="F12" s="30">
        <v>1</v>
      </c>
      <c r="G12" s="30">
        <v>1</v>
      </c>
      <c r="H12" s="107">
        <v>1</v>
      </c>
      <c r="I12" s="30">
        <v>1</v>
      </c>
      <c r="J12" s="30">
        <v>1</v>
      </c>
      <c r="K12" s="30">
        <v>1</v>
      </c>
      <c r="L12" s="30">
        <v>1</v>
      </c>
      <c r="M12" s="107">
        <v>1</v>
      </c>
      <c r="N12" s="30">
        <v>1</v>
      </c>
      <c r="O12" s="107">
        <v>1</v>
      </c>
      <c r="P12" s="30">
        <v>1</v>
      </c>
      <c r="Q12" s="30">
        <v>1</v>
      </c>
      <c r="R12" s="30">
        <v>1</v>
      </c>
      <c r="S12" s="107">
        <v>1</v>
      </c>
      <c r="T12" s="107">
        <v>1</v>
      </c>
      <c r="U12" s="107">
        <v>1</v>
      </c>
      <c r="V12" s="30">
        <v>1</v>
      </c>
      <c r="W12" s="30">
        <v>1</v>
      </c>
      <c r="X12" s="30">
        <v>1</v>
      </c>
      <c r="Y12" s="30"/>
      <c r="Z12" s="31"/>
      <c r="AA12" s="31">
        <f t="shared" si="1"/>
        <v>20</v>
      </c>
      <c r="AB12" s="32">
        <f t="shared" si="2"/>
        <v>100</v>
      </c>
    </row>
    <row r="13" spans="1:28" s="29" customFormat="1" ht="16.5" customHeight="1">
      <c r="A13" s="82">
        <v>9</v>
      </c>
      <c r="B13" s="82">
        <v>3575</v>
      </c>
      <c r="C13" s="83" t="s">
        <v>164</v>
      </c>
      <c r="D13" s="84"/>
      <c r="E13" s="107">
        <v>1</v>
      </c>
      <c r="F13" s="85">
        <v>1</v>
      </c>
      <c r="G13" s="85">
        <v>1</v>
      </c>
      <c r="H13" s="107">
        <v>1</v>
      </c>
      <c r="I13" s="85">
        <v>1</v>
      </c>
      <c r="J13" s="85">
        <v>1</v>
      </c>
      <c r="K13" s="85">
        <v>1</v>
      </c>
      <c r="L13" s="85">
        <v>1</v>
      </c>
      <c r="M13" s="107">
        <v>1</v>
      </c>
      <c r="N13" s="85">
        <v>1</v>
      </c>
      <c r="O13" s="107">
        <v>1</v>
      </c>
      <c r="P13" s="85">
        <v>1</v>
      </c>
      <c r="Q13" s="85">
        <v>1</v>
      </c>
      <c r="R13" s="85"/>
      <c r="S13" s="107">
        <v>1</v>
      </c>
      <c r="T13" s="107">
        <v>1</v>
      </c>
      <c r="U13" s="107">
        <v>1</v>
      </c>
      <c r="V13" s="85">
        <v>1</v>
      </c>
      <c r="W13" s="85">
        <v>1</v>
      </c>
      <c r="X13" s="85">
        <v>1</v>
      </c>
      <c r="Y13" s="85"/>
      <c r="Z13" s="86"/>
      <c r="AA13" s="86">
        <f t="shared" si="1"/>
        <v>19</v>
      </c>
      <c r="AB13" s="87">
        <f t="shared" si="2"/>
        <v>95</v>
      </c>
    </row>
    <row r="14" spans="1:28" s="29" customFormat="1" ht="16.5" customHeight="1">
      <c r="A14" s="33">
        <v>10</v>
      </c>
      <c r="B14" s="33">
        <v>3577</v>
      </c>
      <c r="C14" s="68" t="s">
        <v>165</v>
      </c>
      <c r="D14" s="69"/>
      <c r="E14" s="107">
        <v>1</v>
      </c>
      <c r="F14" s="30">
        <v>1</v>
      </c>
      <c r="G14" s="30">
        <v>1</v>
      </c>
      <c r="H14" s="107">
        <v>1</v>
      </c>
      <c r="I14" s="30">
        <v>1</v>
      </c>
      <c r="J14" s="30">
        <v>1</v>
      </c>
      <c r="K14" s="30">
        <v>1</v>
      </c>
      <c r="L14" s="30">
        <v>1</v>
      </c>
      <c r="M14" s="107">
        <v>1</v>
      </c>
      <c r="N14" s="30">
        <v>1</v>
      </c>
      <c r="O14" s="107">
        <v>1</v>
      </c>
      <c r="P14" s="30">
        <v>1</v>
      </c>
      <c r="Q14" s="30">
        <v>1</v>
      </c>
      <c r="R14" s="30">
        <v>1</v>
      </c>
      <c r="S14" s="107">
        <v>1</v>
      </c>
      <c r="T14" s="107">
        <v>1</v>
      </c>
      <c r="U14" s="107">
        <v>1</v>
      </c>
      <c r="V14" s="30">
        <v>1</v>
      </c>
      <c r="W14" s="30">
        <v>1</v>
      </c>
      <c r="X14" s="30">
        <v>1</v>
      </c>
      <c r="Y14" s="30"/>
      <c r="Z14" s="31"/>
      <c r="AA14" s="31">
        <f t="shared" si="1"/>
        <v>20</v>
      </c>
      <c r="AB14" s="32">
        <f t="shared" si="2"/>
        <v>100</v>
      </c>
    </row>
    <row r="15" spans="1:28" s="29" customFormat="1" ht="16.5" customHeight="1">
      <c r="A15" s="82">
        <v>11</v>
      </c>
      <c r="B15" s="82">
        <v>3580</v>
      </c>
      <c r="C15" s="83" t="s">
        <v>166</v>
      </c>
      <c r="D15" s="84"/>
      <c r="E15" s="107">
        <v>1</v>
      </c>
      <c r="F15" s="85">
        <v>1</v>
      </c>
      <c r="G15" s="85">
        <v>1</v>
      </c>
      <c r="H15" s="107">
        <v>1</v>
      </c>
      <c r="I15" s="85">
        <v>1</v>
      </c>
      <c r="J15" s="85">
        <v>1</v>
      </c>
      <c r="K15" s="85">
        <v>1</v>
      </c>
      <c r="L15" s="85">
        <v>1</v>
      </c>
      <c r="M15" s="107">
        <v>1</v>
      </c>
      <c r="N15" s="85">
        <v>1</v>
      </c>
      <c r="O15" s="107">
        <v>1</v>
      </c>
      <c r="P15" s="85">
        <v>1</v>
      </c>
      <c r="Q15" s="85">
        <v>1</v>
      </c>
      <c r="R15" s="85">
        <v>1</v>
      </c>
      <c r="S15" s="107">
        <v>1</v>
      </c>
      <c r="T15" s="107">
        <v>1</v>
      </c>
      <c r="U15" s="107">
        <v>1</v>
      </c>
      <c r="V15" s="85">
        <v>1</v>
      </c>
      <c r="W15" s="85">
        <v>1</v>
      </c>
      <c r="X15" s="85">
        <v>1</v>
      </c>
      <c r="Y15" s="85"/>
      <c r="Z15" s="86"/>
      <c r="AA15" s="86">
        <f t="shared" si="1"/>
        <v>20</v>
      </c>
      <c r="AB15" s="87">
        <f t="shared" si="2"/>
        <v>100</v>
      </c>
    </row>
    <row r="16" spans="1:28" s="29" customFormat="1" ht="16.5" customHeight="1">
      <c r="A16" s="33">
        <v>12</v>
      </c>
      <c r="B16" s="33">
        <v>3581</v>
      </c>
      <c r="C16" s="68" t="s">
        <v>167</v>
      </c>
      <c r="D16" s="69"/>
      <c r="E16" s="107">
        <v>1</v>
      </c>
      <c r="F16" s="30">
        <v>1</v>
      </c>
      <c r="G16" s="30">
        <v>1</v>
      </c>
      <c r="H16" s="107">
        <v>1</v>
      </c>
      <c r="I16" s="30">
        <v>1</v>
      </c>
      <c r="J16" s="30">
        <v>1</v>
      </c>
      <c r="K16" s="30">
        <v>1</v>
      </c>
      <c r="L16" s="30">
        <v>1</v>
      </c>
      <c r="M16" s="107">
        <v>1</v>
      </c>
      <c r="N16" s="30">
        <v>1</v>
      </c>
      <c r="O16" s="107">
        <v>1</v>
      </c>
      <c r="P16" s="30">
        <v>1</v>
      </c>
      <c r="Q16" s="30">
        <v>1</v>
      </c>
      <c r="R16" s="30">
        <v>1</v>
      </c>
      <c r="S16" s="107">
        <v>1</v>
      </c>
      <c r="T16" s="107">
        <v>1</v>
      </c>
      <c r="U16" s="107">
        <v>1</v>
      </c>
      <c r="V16" s="30">
        <v>1</v>
      </c>
      <c r="W16" s="30">
        <v>1</v>
      </c>
      <c r="X16" s="30">
        <v>1</v>
      </c>
      <c r="Y16" s="30"/>
      <c r="Z16" s="31"/>
      <c r="AA16" s="31">
        <f t="shared" si="1"/>
        <v>20</v>
      </c>
      <c r="AB16" s="32">
        <f t="shared" si="2"/>
        <v>100</v>
      </c>
    </row>
    <row r="17" spans="1:28" s="29" customFormat="1" ht="16.5" customHeight="1">
      <c r="A17" s="82">
        <v>13</v>
      </c>
      <c r="B17" s="82">
        <v>3583</v>
      </c>
      <c r="C17" s="83" t="s">
        <v>168</v>
      </c>
      <c r="D17" s="84"/>
      <c r="E17" s="107">
        <v>1</v>
      </c>
      <c r="F17" s="85">
        <v>1</v>
      </c>
      <c r="G17" s="85">
        <v>1</v>
      </c>
      <c r="H17" s="107">
        <v>1</v>
      </c>
      <c r="I17" s="85">
        <v>1</v>
      </c>
      <c r="J17" s="85">
        <v>1</v>
      </c>
      <c r="K17" s="85">
        <v>1</v>
      </c>
      <c r="L17" s="85">
        <v>1</v>
      </c>
      <c r="M17" s="107">
        <v>1</v>
      </c>
      <c r="N17" s="85">
        <v>1</v>
      </c>
      <c r="O17" s="107">
        <v>1</v>
      </c>
      <c r="P17" s="85"/>
      <c r="Q17" s="85">
        <v>1</v>
      </c>
      <c r="R17" s="85">
        <v>1</v>
      </c>
      <c r="S17" s="107">
        <v>1</v>
      </c>
      <c r="T17" s="107">
        <v>1</v>
      </c>
      <c r="U17" s="107">
        <v>1</v>
      </c>
      <c r="V17" s="85">
        <v>1</v>
      </c>
      <c r="W17" s="85">
        <v>1</v>
      </c>
      <c r="X17" s="85">
        <v>1</v>
      </c>
      <c r="Y17" s="85"/>
      <c r="Z17" s="86"/>
      <c r="AA17" s="86">
        <f t="shared" si="1"/>
        <v>19</v>
      </c>
      <c r="AB17" s="87">
        <f t="shared" si="2"/>
        <v>95</v>
      </c>
    </row>
    <row r="18" spans="1:28" s="29" customFormat="1" ht="16.5" customHeight="1">
      <c r="A18" s="33">
        <v>14</v>
      </c>
      <c r="B18" s="31">
        <v>3672</v>
      </c>
      <c r="C18" s="70" t="s">
        <v>169</v>
      </c>
      <c r="D18" s="69"/>
      <c r="E18" s="107">
        <v>1</v>
      </c>
      <c r="F18" s="30">
        <v>1</v>
      </c>
      <c r="G18" s="30">
        <v>1</v>
      </c>
      <c r="H18" s="107">
        <v>1</v>
      </c>
      <c r="I18" s="30">
        <v>1</v>
      </c>
      <c r="J18" s="30">
        <v>1</v>
      </c>
      <c r="K18" s="30">
        <v>1</v>
      </c>
      <c r="L18" s="30">
        <v>1</v>
      </c>
      <c r="M18" s="107">
        <v>1</v>
      </c>
      <c r="N18" s="30">
        <v>1</v>
      </c>
      <c r="O18" s="107">
        <v>1</v>
      </c>
      <c r="P18" s="30">
        <v>1</v>
      </c>
      <c r="Q18" s="30">
        <v>1</v>
      </c>
      <c r="R18" s="30"/>
      <c r="S18" s="107">
        <v>1</v>
      </c>
      <c r="T18" s="107">
        <v>1</v>
      </c>
      <c r="U18" s="107">
        <v>1</v>
      </c>
      <c r="V18" s="30">
        <v>1</v>
      </c>
      <c r="W18" s="30">
        <v>1</v>
      </c>
      <c r="X18" s="30">
        <v>1</v>
      </c>
      <c r="Y18" s="30"/>
      <c r="Z18" s="31"/>
      <c r="AA18" s="31">
        <f t="shared" si="1"/>
        <v>19</v>
      </c>
      <c r="AB18" s="32">
        <f t="shared" si="2"/>
        <v>95</v>
      </c>
    </row>
    <row r="19" spans="1:28" ht="18">
      <c r="A19" s="82">
        <v>15</v>
      </c>
      <c r="B19" s="86">
        <v>3873</v>
      </c>
      <c r="C19" s="88" t="s">
        <v>171</v>
      </c>
      <c r="D19" s="84"/>
      <c r="E19" s="107">
        <v>1</v>
      </c>
      <c r="F19" s="85">
        <v>1</v>
      </c>
      <c r="G19" s="85">
        <v>1</v>
      </c>
      <c r="H19" s="107">
        <v>1</v>
      </c>
      <c r="I19" s="85">
        <v>1</v>
      </c>
      <c r="J19" s="85">
        <v>1</v>
      </c>
      <c r="K19" s="85">
        <v>1</v>
      </c>
      <c r="L19" s="85">
        <v>1</v>
      </c>
      <c r="M19" s="107">
        <v>1</v>
      </c>
      <c r="N19" s="85">
        <v>1</v>
      </c>
      <c r="O19" s="107">
        <v>1</v>
      </c>
      <c r="P19" s="85">
        <v>1</v>
      </c>
      <c r="Q19" s="85">
        <v>1</v>
      </c>
      <c r="R19" s="85">
        <v>1</v>
      </c>
      <c r="S19" s="107">
        <v>1</v>
      </c>
      <c r="T19" s="107">
        <v>1</v>
      </c>
      <c r="U19" s="107">
        <v>1</v>
      </c>
      <c r="V19" s="85">
        <v>1</v>
      </c>
      <c r="W19" s="85">
        <v>1</v>
      </c>
      <c r="X19" s="85">
        <v>1</v>
      </c>
      <c r="Y19" s="85"/>
      <c r="Z19" s="86"/>
      <c r="AA19" s="86">
        <f t="shared" si="1"/>
        <v>20</v>
      </c>
      <c r="AB19" s="87">
        <f t="shared" si="2"/>
        <v>100</v>
      </c>
    </row>
    <row r="20" spans="1:28" ht="18">
      <c r="A20" s="33">
        <v>16</v>
      </c>
      <c r="B20" s="31">
        <v>3878</v>
      </c>
      <c r="C20" s="70" t="s">
        <v>170</v>
      </c>
      <c r="D20" s="69"/>
      <c r="E20" s="107">
        <v>1</v>
      </c>
      <c r="F20" s="30">
        <v>1</v>
      </c>
      <c r="G20" s="30">
        <v>1</v>
      </c>
      <c r="H20" s="107">
        <v>1</v>
      </c>
      <c r="I20" s="30">
        <v>1</v>
      </c>
      <c r="J20" s="30">
        <v>1</v>
      </c>
      <c r="K20" s="30">
        <v>1</v>
      </c>
      <c r="L20" s="30">
        <v>1</v>
      </c>
      <c r="M20" s="107">
        <v>1</v>
      </c>
      <c r="N20" s="30">
        <v>1</v>
      </c>
      <c r="O20" s="107">
        <v>1</v>
      </c>
      <c r="P20" s="30">
        <v>1</v>
      </c>
      <c r="Q20" s="30">
        <v>1</v>
      </c>
      <c r="R20" s="30">
        <v>1</v>
      </c>
      <c r="S20" s="107">
        <v>1</v>
      </c>
      <c r="T20" s="107">
        <v>1</v>
      </c>
      <c r="U20" s="107">
        <v>1</v>
      </c>
      <c r="V20" s="30">
        <v>1</v>
      </c>
      <c r="W20" s="30">
        <v>1</v>
      </c>
      <c r="X20" s="30">
        <v>1</v>
      </c>
      <c r="Y20" s="30"/>
      <c r="Z20" s="31"/>
      <c r="AA20" s="31">
        <f t="shared" si="1"/>
        <v>20</v>
      </c>
      <c r="AB20" s="32">
        <f t="shared" si="2"/>
        <v>100</v>
      </c>
    </row>
    <row r="21" spans="1:28" ht="18">
      <c r="A21" s="82">
        <v>17</v>
      </c>
      <c r="B21" s="86">
        <v>3584</v>
      </c>
      <c r="C21" s="88" t="s">
        <v>172</v>
      </c>
      <c r="D21" s="84"/>
      <c r="E21" s="107">
        <v>1</v>
      </c>
      <c r="F21" s="85">
        <v>1</v>
      </c>
      <c r="G21" s="85">
        <v>1</v>
      </c>
      <c r="H21" s="107">
        <v>1</v>
      </c>
      <c r="I21" s="85">
        <v>1</v>
      </c>
      <c r="J21" s="85">
        <v>1</v>
      </c>
      <c r="K21" s="85">
        <v>1</v>
      </c>
      <c r="L21" s="85">
        <v>1</v>
      </c>
      <c r="M21" s="107">
        <v>1</v>
      </c>
      <c r="N21" s="85">
        <v>1</v>
      </c>
      <c r="O21" s="107">
        <v>1</v>
      </c>
      <c r="P21" s="85">
        <v>1</v>
      </c>
      <c r="Q21" s="85">
        <v>1</v>
      </c>
      <c r="R21" s="85">
        <v>1</v>
      </c>
      <c r="S21" s="107">
        <v>1</v>
      </c>
      <c r="T21" s="107">
        <v>1</v>
      </c>
      <c r="U21" s="107">
        <v>1</v>
      </c>
      <c r="V21" s="85">
        <v>1</v>
      </c>
      <c r="W21" s="85">
        <v>1</v>
      </c>
      <c r="X21" s="85">
        <v>1</v>
      </c>
      <c r="Y21" s="85"/>
      <c r="Z21" s="86"/>
      <c r="AA21" s="86">
        <f t="shared" si="1"/>
        <v>20</v>
      </c>
      <c r="AB21" s="87">
        <f t="shared" si="2"/>
        <v>100</v>
      </c>
    </row>
    <row r="22" spans="1:28" ht="18">
      <c r="A22" s="33">
        <v>18</v>
      </c>
      <c r="B22" s="31">
        <v>3588</v>
      </c>
      <c r="C22" s="70" t="s">
        <v>173</v>
      </c>
      <c r="D22" s="69"/>
      <c r="E22" s="30">
        <v>1</v>
      </c>
      <c r="F22" s="30">
        <v>1</v>
      </c>
      <c r="G22" s="30">
        <v>1</v>
      </c>
      <c r="H22" s="30">
        <v>1</v>
      </c>
      <c r="I22" s="30">
        <v>1</v>
      </c>
      <c r="J22" s="30">
        <v>1</v>
      </c>
      <c r="K22" s="30">
        <v>1</v>
      </c>
      <c r="L22" s="30">
        <v>1</v>
      </c>
      <c r="M22" s="30">
        <v>1</v>
      </c>
      <c r="N22" s="30">
        <v>1</v>
      </c>
      <c r="O22" s="30">
        <v>1</v>
      </c>
      <c r="P22" s="30">
        <v>1</v>
      </c>
      <c r="Q22" s="30">
        <v>1</v>
      </c>
      <c r="R22" s="30">
        <v>1</v>
      </c>
      <c r="S22" s="30">
        <v>1</v>
      </c>
      <c r="T22" s="30">
        <v>1</v>
      </c>
      <c r="U22" s="30">
        <v>1</v>
      </c>
      <c r="V22" s="30">
        <v>1</v>
      </c>
      <c r="W22" s="30">
        <v>1</v>
      </c>
      <c r="X22" s="30">
        <v>1</v>
      </c>
      <c r="Y22" s="30"/>
      <c r="Z22" s="31"/>
      <c r="AA22" s="31">
        <f aca="true" t="shared" si="3" ref="AA22:AA28">SUM(E22:X22)</f>
        <v>20</v>
      </c>
      <c r="AB22" s="32">
        <f aca="true" t="shared" si="4" ref="AB22:AB28">AA22/20*100</f>
        <v>100</v>
      </c>
    </row>
    <row r="23" spans="1:28" ht="18">
      <c r="A23" s="82">
        <v>19</v>
      </c>
      <c r="B23" s="86">
        <v>3590</v>
      </c>
      <c r="C23" s="88" t="s">
        <v>174</v>
      </c>
      <c r="D23" s="84"/>
      <c r="E23" s="107">
        <v>1</v>
      </c>
      <c r="F23" s="85">
        <v>1</v>
      </c>
      <c r="G23" s="85">
        <v>1</v>
      </c>
      <c r="H23" s="107">
        <v>1</v>
      </c>
      <c r="I23" s="85">
        <v>1</v>
      </c>
      <c r="J23" s="85">
        <v>1</v>
      </c>
      <c r="K23" s="85">
        <v>1</v>
      </c>
      <c r="L23" s="85">
        <v>1</v>
      </c>
      <c r="M23" s="107">
        <v>1</v>
      </c>
      <c r="N23" s="85">
        <v>1</v>
      </c>
      <c r="O23" s="107">
        <v>1</v>
      </c>
      <c r="P23" s="85">
        <v>1</v>
      </c>
      <c r="Q23" s="85">
        <v>1</v>
      </c>
      <c r="R23" s="85">
        <v>1</v>
      </c>
      <c r="S23" s="107">
        <v>1</v>
      </c>
      <c r="T23" s="107">
        <v>1</v>
      </c>
      <c r="U23" s="107">
        <v>1</v>
      </c>
      <c r="V23" s="85">
        <v>1</v>
      </c>
      <c r="W23" s="85">
        <v>1</v>
      </c>
      <c r="X23" s="85">
        <v>1</v>
      </c>
      <c r="Y23" s="85"/>
      <c r="Z23" s="86"/>
      <c r="AA23" s="86">
        <f t="shared" si="3"/>
        <v>20</v>
      </c>
      <c r="AB23" s="87">
        <f t="shared" si="4"/>
        <v>100</v>
      </c>
    </row>
    <row r="24" spans="1:28" ht="18">
      <c r="A24" s="33">
        <v>20</v>
      </c>
      <c r="B24" s="31">
        <v>3592</v>
      </c>
      <c r="C24" s="70" t="s">
        <v>175</v>
      </c>
      <c r="D24" s="69"/>
      <c r="E24" s="30">
        <v>1</v>
      </c>
      <c r="F24" s="30">
        <v>1</v>
      </c>
      <c r="G24" s="30">
        <v>1</v>
      </c>
      <c r="H24" s="30">
        <v>1</v>
      </c>
      <c r="I24" s="30">
        <v>1</v>
      </c>
      <c r="J24" s="30">
        <v>1</v>
      </c>
      <c r="K24" s="30">
        <v>1</v>
      </c>
      <c r="L24" s="30">
        <v>1</v>
      </c>
      <c r="M24" s="30">
        <v>1</v>
      </c>
      <c r="N24" s="30">
        <v>1</v>
      </c>
      <c r="O24" s="30">
        <v>1</v>
      </c>
      <c r="P24" s="30">
        <v>1</v>
      </c>
      <c r="Q24" s="30">
        <v>1</v>
      </c>
      <c r="R24" s="30">
        <v>1</v>
      </c>
      <c r="S24" s="30">
        <v>1</v>
      </c>
      <c r="T24" s="30">
        <v>1</v>
      </c>
      <c r="U24" s="30">
        <v>1</v>
      </c>
      <c r="V24" s="30">
        <v>1</v>
      </c>
      <c r="W24" s="30">
        <v>1</v>
      </c>
      <c r="X24" s="30">
        <v>1</v>
      </c>
      <c r="Y24" s="30"/>
      <c r="Z24" s="31"/>
      <c r="AA24" s="31">
        <f t="shared" si="3"/>
        <v>20</v>
      </c>
      <c r="AB24" s="32">
        <f t="shared" si="4"/>
        <v>100</v>
      </c>
    </row>
    <row r="25" spans="1:28" ht="18">
      <c r="A25" s="82">
        <v>21</v>
      </c>
      <c r="B25" s="86">
        <v>3708</v>
      </c>
      <c r="C25" s="88" t="s">
        <v>176</v>
      </c>
      <c r="D25" s="84"/>
      <c r="E25" s="107">
        <v>1</v>
      </c>
      <c r="F25" s="85">
        <v>1</v>
      </c>
      <c r="G25" s="85">
        <v>1</v>
      </c>
      <c r="H25" s="107">
        <v>1</v>
      </c>
      <c r="I25" s="85">
        <v>1</v>
      </c>
      <c r="J25" s="85">
        <v>1</v>
      </c>
      <c r="K25" s="85">
        <v>1</v>
      </c>
      <c r="L25" s="85">
        <v>1</v>
      </c>
      <c r="M25" s="107">
        <v>1</v>
      </c>
      <c r="N25" s="85">
        <v>1</v>
      </c>
      <c r="O25" s="107">
        <v>1</v>
      </c>
      <c r="P25" s="85">
        <v>1</v>
      </c>
      <c r="Q25" s="85">
        <v>1</v>
      </c>
      <c r="R25" s="85">
        <v>1</v>
      </c>
      <c r="S25" s="107">
        <v>1</v>
      </c>
      <c r="T25" s="107">
        <v>1</v>
      </c>
      <c r="U25" s="107">
        <v>1</v>
      </c>
      <c r="V25" s="85">
        <v>1</v>
      </c>
      <c r="W25" s="85">
        <v>1</v>
      </c>
      <c r="X25" s="85">
        <v>1</v>
      </c>
      <c r="Y25" s="85"/>
      <c r="Z25" s="86"/>
      <c r="AA25" s="86">
        <f t="shared" si="3"/>
        <v>20</v>
      </c>
      <c r="AB25" s="87">
        <f t="shared" si="4"/>
        <v>100</v>
      </c>
    </row>
    <row r="26" spans="1:28" ht="18">
      <c r="A26" s="33">
        <v>22</v>
      </c>
      <c r="B26" s="31">
        <v>3768</v>
      </c>
      <c r="C26" s="70" t="s">
        <v>177</v>
      </c>
      <c r="D26" s="69"/>
      <c r="E26" s="30">
        <v>1</v>
      </c>
      <c r="F26" s="30">
        <v>1</v>
      </c>
      <c r="G26" s="30">
        <v>1</v>
      </c>
      <c r="H26" s="30">
        <v>1</v>
      </c>
      <c r="I26" s="30">
        <v>1</v>
      </c>
      <c r="J26" s="30">
        <v>1</v>
      </c>
      <c r="K26" s="30">
        <v>1</v>
      </c>
      <c r="L26" s="30">
        <v>1</v>
      </c>
      <c r="M26" s="30">
        <v>1</v>
      </c>
      <c r="N26" s="30">
        <v>1</v>
      </c>
      <c r="O26" s="30">
        <v>1</v>
      </c>
      <c r="P26" s="30">
        <v>1</v>
      </c>
      <c r="Q26" s="30">
        <v>1</v>
      </c>
      <c r="R26" s="30">
        <v>1</v>
      </c>
      <c r="S26" s="30">
        <v>1</v>
      </c>
      <c r="T26" s="30">
        <v>1</v>
      </c>
      <c r="U26" s="30">
        <v>1</v>
      </c>
      <c r="V26" s="30">
        <v>1</v>
      </c>
      <c r="W26" s="30">
        <v>1</v>
      </c>
      <c r="X26" s="30">
        <v>1</v>
      </c>
      <c r="Y26" s="30"/>
      <c r="Z26" s="31"/>
      <c r="AA26" s="31">
        <f t="shared" si="3"/>
        <v>20</v>
      </c>
      <c r="AB26" s="32">
        <f t="shared" si="4"/>
        <v>100</v>
      </c>
    </row>
    <row r="27" spans="1:28" ht="18">
      <c r="A27" s="82">
        <v>23</v>
      </c>
      <c r="B27" s="86">
        <v>3810</v>
      </c>
      <c r="C27" s="88" t="s">
        <v>178</v>
      </c>
      <c r="D27" s="84"/>
      <c r="E27" s="107">
        <v>1</v>
      </c>
      <c r="F27" s="85">
        <v>1</v>
      </c>
      <c r="G27" s="85">
        <v>1</v>
      </c>
      <c r="H27" s="107">
        <v>1</v>
      </c>
      <c r="I27" s="85">
        <v>1</v>
      </c>
      <c r="J27" s="85">
        <v>1</v>
      </c>
      <c r="K27" s="85">
        <v>1</v>
      </c>
      <c r="L27" s="85">
        <v>1</v>
      </c>
      <c r="M27" s="107">
        <v>1</v>
      </c>
      <c r="N27" s="85">
        <v>1</v>
      </c>
      <c r="O27" s="107">
        <v>1</v>
      </c>
      <c r="P27" s="85">
        <v>1</v>
      </c>
      <c r="Q27" s="85">
        <v>1</v>
      </c>
      <c r="R27" s="85">
        <v>1</v>
      </c>
      <c r="S27" s="107">
        <v>1</v>
      </c>
      <c r="T27" s="107">
        <v>1</v>
      </c>
      <c r="U27" s="107">
        <v>1</v>
      </c>
      <c r="V27" s="85">
        <v>1</v>
      </c>
      <c r="W27" s="85">
        <v>1</v>
      </c>
      <c r="X27" s="85">
        <v>1</v>
      </c>
      <c r="Y27" s="85"/>
      <c r="Z27" s="86"/>
      <c r="AA27" s="86">
        <f t="shared" si="3"/>
        <v>20</v>
      </c>
      <c r="AB27" s="87">
        <f t="shared" si="4"/>
        <v>100</v>
      </c>
    </row>
    <row r="28" spans="1:28" ht="18">
      <c r="A28" s="33">
        <v>24</v>
      </c>
      <c r="B28" s="31">
        <v>3854</v>
      </c>
      <c r="C28" s="70" t="s">
        <v>179</v>
      </c>
      <c r="D28" s="69"/>
      <c r="E28" s="107">
        <v>1</v>
      </c>
      <c r="F28" s="30">
        <v>1</v>
      </c>
      <c r="G28" s="30">
        <v>1</v>
      </c>
      <c r="H28" s="107">
        <v>1</v>
      </c>
      <c r="I28" s="30">
        <v>1</v>
      </c>
      <c r="J28" s="30">
        <v>1</v>
      </c>
      <c r="K28" s="30">
        <v>1</v>
      </c>
      <c r="L28" s="30">
        <v>1</v>
      </c>
      <c r="M28" s="107">
        <v>1</v>
      </c>
      <c r="N28" s="30">
        <v>1</v>
      </c>
      <c r="O28" s="107">
        <v>1</v>
      </c>
      <c r="P28" s="30">
        <v>1</v>
      </c>
      <c r="Q28" s="30">
        <v>1</v>
      </c>
      <c r="R28" s="30">
        <v>1</v>
      </c>
      <c r="S28" s="107">
        <v>1</v>
      </c>
      <c r="T28" s="107">
        <v>1</v>
      </c>
      <c r="U28" s="107">
        <v>1</v>
      </c>
      <c r="V28" s="30">
        <v>1</v>
      </c>
      <c r="W28" s="30">
        <v>1</v>
      </c>
      <c r="X28" s="30">
        <v>1</v>
      </c>
      <c r="Y28" s="30"/>
      <c r="Z28" s="31"/>
      <c r="AA28" s="31">
        <f t="shared" si="3"/>
        <v>20</v>
      </c>
      <c r="AB28" s="32">
        <f t="shared" si="4"/>
        <v>100</v>
      </c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mergeCells count="7">
    <mergeCell ref="A1:AB1"/>
    <mergeCell ref="A2:AB2"/>
    <mergeCell ref="A3:A4"/>
    <mergeCell ref="B3:B4"/>
    <mergeCell ref="C3:C4"/>
    <mergeCell ref="AA3:AA4"/>
    <mergeCell ref="AB3:AB4"/>
  </mergeCells>
  <printOptions/>
  <pageMargins left="0.984251968503937" right="0.1968503937007874" top="0.3937007874015748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view="pageLayout" zoomScaleNormal="140" workbookViewId="0" topLeftCell="A10">
      <selection activeCell="A2" sqref="A2:P2"/>
    </sheetView>
  </sheetViews>
  <sheetFormatPr defaultColWidth="8.7109375" defaultRowHeight="12.75"/>
  <cols>
    <col min="1" max="1" width="3.28125" style="58" customWidth="1"/>
    <col min="2" max="2" width="5.00390625" style="58" customWidth="1"/>
    <col min="3" max="3" width="25.421875" style="49" customWidth="1"/>
    <col min="4" max="6" width="5.00390625" style="49" bestFit="1" customWidth="1"/>
    <col min="7" max="7" width="5.00390625" style="59" bestFit="1" customWidth="1"/>
    <col min="8" max="9" width="2.421875" style="49" customWidth="1"/>
    <col min="10" max="10" width="5.28125" style="60" customWidth="1"/>
    <col min="11" max="11" width="3.7109375" style="60" customWidth="1"/>
    <col min="12" max="12" width="5.00390625" style="60" customWidth="1"/>
    <col min="13" max="13" width="3.7109375" style="60" customWidth="1"/>
    <col min="14" max="14" width="6.57421875" style="61" bestFit="1" customWidth="1"/>
    <col min="15" max="15" width="4.421875" style="56" customWidth="1"/>
    <col min="16" max="16" width="3.00390625" style="61" customWidth="1"/>
    <col min="17" max="24" width="2.7109375" style="49" customWidth="1"/>
    <col min="25" max="16384" width="8.7109375" style="49" customWidth="1"/>
  </cols>
  <sheetData>
    <row r="1" spans="1:16" ht="21">
      <c r="A1" s="226" t="s">
        <v>21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8"/>
    </row>
    <row r="2" spans="1:16" ht="22.5" customHeight="1">
      <c r="A2" s="229" t="s">
        <v>155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1"/>
    </row>
    <row r="3" spans="1:16" ht="19.5" customHeight="1">
      <c r="A3" s="234" t="s">
        <v>6</v>
      </c>
      <c r="B3" s="234" t="s">
        <v>7</v>
      </c>
      <c r="C3" s="225" t="s">
        <v>4</v>
      </c>
      <c r="D3" s="218" t="s">
        <v>132</v>
      </c>
      <c r="E3" s="219"/>
      <c r="F3" s="219"/>
      <c r="G3" s="219"/>
      <c r="H3" s="219"/>
      <c r="I3" s="219"/>
      <c r="J3" s="225" t="s">
        <v>20</v>
      </c>
      <c r="K3" s="225"/>
      <c r="L3" s="225"/>
      <c r="M3" s="225"/>
      <c r="N3" s="225"/>
      <c r="O3" s="225"/>
      <c r="P3" s="225"/>
    </row>
    <row r="4" spans="1:16" ht="19.5" customHeight="1">
      <c r="A4" s="234"/>
      <c r="B4" s="234"/>
      <c r="C4" s="225"/>
      <c r="D4" s="220" t="s">
        <v>54</v>
      </c>
      <c r="E4" s="221"/>
      <c r="F4" s="221"/>
      <c r="G4" s="221"/>
      <c r="H4" s="221"/>
      <c r="I4" s="221"/>
      <c r="J4" s="222" t="s">
        <v>23</v>
      </c>
      <c r="K4" s="222"/>
      <c r="L4" s="222" t="s">
        <v>102</v>
      </c>
      <c r="M4" s="137"/>
      <c r="N4" s="222" t="s">
        <v>8</v>
      </c>
      <c r="O4" s="232"/>
      <c r="P4" s="233" t="s">
        <v>24</v>
      </c>
    </row>
    <row r="5" spans="1:16" ht="68.25" customHeight="1">
      <c r="A5" s="234"/>
      <c r="B5" s="234"/>
      <c r="C5" s="225"/>
      <c r="D5" s="38" t="s">
        <v>116</v>
      </c>
      <c r="E5" s="39"/>
      <c r="F5" s="39" t="s">
        <v>139</v>
      </c>
      <c r="G5" s="39"/>
      <c r="H5" s="39"/>
      <c r="I5" s="39"/>
      <c r="J5" s="223"/>
      <c r="K5" s="223"/>
      <c r="L5" s="223"/>
      <c r="M5" s="138"/>
      <c r="N5" s="223"/>
      <c r="O5" s="232"/>
      <c r="P5" s="233"/>
    </row>
    <row r="6" spans="1:16" ht="18">
      <c r="A6" s="234"/>
      <c r="B6" s="234"/>
      <c r="C6" s="235"/>
      <c r="D6" s="41"/>
      <c r="E6" s="42"/>
      <c r="F6" s="42" t="s">
        <v>117</v>
      </c>
      <c r="G6" s="41"/>
      <c r="H6" s="42"/>
      <c r="I6" s="42"/>
      <c r="J6" s="224"/>
      <c r="K6" s="43"/>
      <c r="L6" s="224" t="s">
        <v>22</v>
      </c>
      <c r="M6" s="43"/>
      <c r="N6" s="224" t="s">
        <v>22</v>
      </c>
      <c r="O6" s="232"/>
      <c r="P6" s="233" t="s">
        <v>22</v>
      </c>
    </row>
    <row r="7" spans="1:16" ht="21">
      <c r="A7" s="39"/>
      <c r="B7" s="39"/>
      <c r="C7" s="142"/>
      <c r="D7" s="41">
        <v>20</v>
      </c>
      <c r="E7" s="41"/>
      <c r="F7" s="41">
        <v>15</v>
      </c>
      <c r="G7" s="41"/>
      <c r="H7" s="41"/>
      <c r="I7" s="41"/>
      <c r="J7" s="62">
        <f>SUM(D7:I7)</f>
        <v>35</v>
      </c>
      <c r="K7" s="62"/>
      <c r="L7" s="62">
        <v>15</v>
      </c>
      <c r="M7" s="62"/>
      <c r="N7" s="62">
        <f>SUM(J7:L7)</f>
        <v>50</v>
      </c>
      <c r="O7" s="37"/>
      <c r="P7" s="63"/>
    </row>
    <row r="8" spans="1:16" ht="19.5" customHeight="1">
      <c r="A8" s="153">
        <v>1</v>
      </c>
      <c r="B8" s="154">
        <v>3565</v>
      </c>
      <c r="C8" s="155" t="s">
        <v>156</v>
      </c>
      <c r="D8" s="156">
        <f>'เวลาเรียน(เทอม1)'!AA5-2</f>
        <v>18</v>
      </c>
      <c r="E8" s="156"/>
      <c r="F8" s="156">
        <v>13</v>
      </c>
      <c r="G8" s="156"/>
      <c r="H8" s="157"/>
      <c r="I8" s="153"/>
      <c r="J8" s="156">
        <f>SUM(D8:H8)</f>
        <v>31</v>
      </c>
      <c r="K8" s="156"/>
      <c r="L8" s="156">
        <v>8</v>
      </c>
      <c r="M8" s="156"/>
      <c r="N8" s="156">
        <f>SUM(J8:L8)</f>
        <v>39</v>
      </c>
      <c r="O8" s="158"/>
      <c r="P8" s="159"/>
    </row>
    <row r="9" spans="1:16" ht="19.5" customHeight="1">
      <c r="A9" s="42">
        <v>2</v>
      </c>
      <c r="B9" s="101">
        <v>3566</v>
      </c>
      <c r="C9" s="104" t="s">
        <v>157</v>
      </c>
      <c r="D9" s="41">
        <f>'เวลาเรียน(เทอม1)'!AA6-2</f>
        <v>18</v>
      </c>
      <c r="E9" s="41"/>
      <c r="F9" s="41">
        <v>11</v>
      </c>
      <c r="G9" s="41"/>
      <c r="H9" s="45"/>
      <c r="I9" s="42"/>
      <c r="J9" s="41">
        <f aca="true" t="shared" si="0" ref="J9:J31">SUM(D9:H9)</f>
        <v>29</v>
      </c>
      <c r="K9" s="41"/>
      <c r="L9" s="99">
        <v>6</v>
      </c>
      <c r="M9" s="41"/>
      <c r="N9" s="41">
        <f aca="true" t="shared" si="1" ref="N9:N31">SUM(J9:L9)</f>
        <v>35</v>
      </c>
      <c r="O9" s="47"/>
      <c r="P9" s="48"/>
    </row>
    <row r="10" spans="1:16" ht="19.5" customHeight="1">
      <c r="A10" s="153">
        <v>3</v>
      </c>
      <c r="B10" s="154">
        <v>3567</v>
      </c>
      <c r="C10" s="155" t="s">
        <v>158</v>
      </c>
      <c r="D10" s="156">
        <f>'เวลาเรียน(เทอม1)'!AA7-2</f>
        <v>18</v>
      </c>
      <c r="E10" s="156"/>
      <c r="F10" s="156">
        <v>13</v>
      </c>
      <c r="G10" s="156"/>
      <c r="H10" s="157"/>
      <c r="I10" s="153"/>
      <c r="J10" s="156">
        <f t="shared" si="0"/>
        <v>31</v>
      </c>
      <c r="K10" s="156"/>
      <c r="L10" s="156">
        <v>10</v>
      </c>
      <c r="M10" s="156"/>
      <c r="N10" s="156">
        <f t="shared" si="1"/>
        <v>41</v>
      </c>
      <c r="O10" s="158"/>
      <c r="P10" s="159"/>
    </row>
    <row r="11" spans="1:16" ht="19.5" customHeight="1">
      <c r="A11" s="42">
        <v>4</v>
      </c>
      <c r="B11" s="101">
        <v>3568</v>
      </c>
      <c r="C11" s="104" t="s">
        <v>159</v>
      </c>
      <c r="D11" s="41">
        <f>'เวลาเรียน(เทอม1)'!AA8-2</f>
        <v>15</v>
      </c>
      <c r="E11" s="41"/>
      <c r="F11" s="41">
        <v>12</v>
      </c>
      <c r="G11" s="41"/>
      <c r="H11" s="45"/>
      <c r="I11" s="42"/>
      <c r="J11" s="41">
        <f t="shared" si="0"/>
        <v>27</v>
      </c>
      <c r="K11" s="41"/>
      <c r="L11" s="41">
        <v>9</v>
      </c>
      <c r="M11" s="41"/>
      <c r="N11" s="41">
        <f t="shared" si="1"/>
        <v>36</v>
      </c>
      <c r="O11" s="47"/>
      <c r="P11" s="48"/>
    </row>
    <row r="12" spans="1:16" ht="19.5" customHeight="1">
      <c r="A12" s="153">
        <v>5</v>
      </c>
      <c r="B12" s="154">
        <v>3569</v>
      </c>
      <c r="C12" s="155" t="s">
        <v>160</v>
      </c>
      <c r="D12" s="156">
        <f>'เวลาเรียน(เทอม1)'!AA9-2</f>
        <v>17</v>
      </c>
      <c r="E12" s="156"/>
      <c r="F12" s="156">
        <v>12</v>
      </c>
      <c r="G12" s="156"/>
      <c r="H12" s="157"/>
      <c r="I12" s="153"/>
      <c r="J12" s="156">
        <f t="shared" si="0"/>
        <v>29</v>
      </c>
      <c r="K12" s="156"/>
      <c r="L12" s="156">
        <v>11</v>
      </c>
      <c r="M12" s="156"/>
      <c r="N12" s="156">
        <f t="shared" si="1"/>
        <v>40</v>
      </c>
      <c r="O12" s="158"/>
      <c r="P12" s="159"/>
    </row>
    <row r="13" spans="1:16" ht="19.5" customHeight="1">
      <c r="A13" s="42">
        <v>6</v>
      </c>
      <c r="B13" s="101">
        <v>3571</v>
      </c>
      <c r="C13" s="104" t="s">
        <v>161</v>
      </c>
      <c r="D13" s="41">
        <f>'เวลาเรียน(เทอม1)'!AA10-2</f>
        <v>16</v>
      </c>
      <c r="E13" s="41"/>
      <c r="F13" s="41">
        <v>12</v>
      </c>
      <c r="G13" s="41"/>
      <c r="H13" s="45"/>
      <c r="I13" s="42"/>
      <c r="J13" s="41">
        <f t="shared" si="0"/>
        <v>28</v>
      </c>
      <c r="K13" s="41"/>
      <c r="L13" s="99">
        <v>7</v>
      </c>
      <c r="M13" s="41"/>
      <c r="N13" s="41">
        <f t="shared" si="1"/>
        <v>35</v>
      </c>
      <c r="O13" s="47"/>
      <c r="P13" s="48"/>
    </row>
    <row r="14" spans="1:16" ht="19.5" customHeight="1">
      <c r="A14" s="153">
        <v>7</v>
      </c>
      <c r="B14" s="154">
        <v>3572</v>
      </c>
      <c r="C14" s="155" t="s">
        <v>162</v>
      </c>
      <c r="D14" s="156">
        <f>'เวลาเรียน(เทอม1)'!AA11-2</f>
        <v>18</v>
      </c>
      <c r="E14" s="156"/>
      <c r="F14" s="156">
        <v>14</v>
      </c>
      <c r="G14" s="156"/>
      <c r="H14" s="157"/>
      <c r="I14" s="153"/>
      <c r="J14" s="156">
        <f t="shared" si="0"/>
        <v>32</v>
      </c>
      <c r="K14" s="156"/>
      <c r="L14" s="156">
        <v>12</v>
      </c>
      <c r="M14" s="156"/>
      <c r="N14" s="156">
        <f t="shared" si="1"/>
        <v>44</v>
      </c>
      <c r="O14" s="158"/>
      <c r="P14" s="159"/>
    </row>
    <row r="15" spans="1:16" ht="19.5" customHeight="1">
      <c r="A15" s="42">
        <v>8</v>
      </c>
      <c r="B15" s="101">
        <v>3573</v>
      </c>
      <c r="C15" s="104" t="s">
        <v>163</v>
      </c>
      <c r="D15" s="41">
        <f>'เวลาเรียน(เทอม1)'!AA12-2</f>
        <v>18</v>
      </c>
      <c r="E15" s="41"/>
      <c r="F15" s="41">
        <v>12</v>
      </c>
      <c r="G15" s="41"/>
      <c r="H15" s="45"/>
      <c r="I15" s="42"/>
      <c r="J15" s="41">
        <f t="shared" si="0"/>
        <v>30</v>
      </c>
      <c r="K15" s="41"/>
      <c r="L15" s="41">
        <v>12</v>
      </c>
      <c r="M15" s="41"/>
      <c r="N15" s="41">
        <f t="shared" si="1"/>
        <v>42</v>
      </c>
      <c r="O15" s="47"/>
      <c r="P15" s="48"/>
    </row>
    <row r="16" spans="1:16" ht="19.5" customHeight="1">
      <c r="A16" s="153">
        <v>9</v>
      </c>
      <c r="B16" s="154">
        <v>3575</v>
      </c>
      <c r="C16" s="155" t="s">
        <v>164</v>
      </c>
      <c r="D16" s="156">
        <f>'เวลาเรียน(เทอม1)'!AA13-2</f>
        <v>17</v>
      </c>
      <c r="E16" s="156"/>
      <c r="F16" s="156">
        <v>12</v>
      </c>
      <c r="G16" s="156"/>
      <c r="H16" s="157"/>
      <c r="I16" s="153"/>
      <c r="J16" s="156">
        <f t="shared" si="0"/>
        <v>29</v>
      </c>
      <c r="K16" s="156"/>
      <c r="L16" s="156">
        <v>8</v>
      </c>
      <c r="M16" s="156"/>
      <c r="N16" s="156">
        <f t="shared" si="1"/>
        <v>37</v>
      </c>
      <c r="O16" s="158"/>
      <c r="P16" s="159"/>
    </row>
    <row r="17" spans="1:16" ht="19.5" customHeight="1">
      <c r="A17" s="42">
        <v>10</v>
      </c>
      <c r="B17" s="101">
        <v>3577</v>
      </c>
      <c r="C17" s="104" t="s">
        <v>165</v>
      </c>
      <c r="D17" s="41">
        <f>'เวลาเรียน(เทอม1)'!AA14-2</f>
        <v>18</v>
      </c>
      <c r="E17" s="41"/>
      <c r="F17" s="41">
        <v>13</v>
      </c>
      <c r="G17" s="41"/>
      <c r="H17" s="45"/>
      <c r="I17" s="42"/>
      <c r="J17" s="41">
        <f t="shared" si="0"/>
        <v>31</v>
      </c>
      <c r="K17" s="41"/>
      <c r="L17" s="41">
        <v>8</v>
      </c>
      <c r="M17" s="41"/>
      <c r="N17" s="41">
        <f t="shared" si="1"/>
        <v>39</v>
      </c>
      <c r="O17" s="47"/>
      <c r="P17" s="48"/>
    </row>
    <row r="18" spans="1:16" ht="19.5" customHeight="1">
      <c r="A18" s="153">
        <v>11</v>
      </c>
      <c r="B18" s="154">
        <v>3580</v>
      </c>
      <c r="C18" s="155" t="s">
        <v>166</v>
      </c>
      <c r="D18" s="156">
        <f>'เวลาเรียน(เทอม1)'!AA15-2</f>
        <v>18</v>
      </c>
      <c r="E18" s="156"/>
      <c r="F18" s="156">
        <v>12</v>
      </c>
      <c r="G18" s="156"/>
      <c r="H18" s="157"/>
      <c r="I18" s="153"/>
      <c r="J18" s="156">
        <f t="shared" si="0"/>
        <v>30</v>
      </c>
      <c r="K18" s="156"/>
      <c r="L18" s="156">
        <v>8</v>
      </c>
      <c r="M18" s="156"/>
      <c r="N18" s="156">
        <f t="shared" si="1"/>
        <v>38</v>
      </c>
      <c r="O18" s="158"/>
      <c r="P18" s="159"/>
    </row>
    <row r="19" spans="1:16" ht="19.5" customHeight="1">
      <c r="A19" s="42">
        <v>12</v>
      </c>
      <c r="B19" s="101">
        <v>3581</v>
      </c>
      <c r="C19" s="160" t="s">
        <v>167</v>
      </c>
      <c r="D19" s="41">
        <f>'เวลาเรียน(เทอม1)'!AA16-2</f>
        <v>18</v>
      </c>
      <c r="E19" s="41"/>
      <c r="F19" s="41">
        <v>12</v>
      </c>
      <c r="G19" s="41"/>
      <c r="H19" s="45"/>
      <c r="I19" s="42"/>
      <c r="J19" s="41">
        <f t="shared" si="0"/>
        <v>30</v>
      </c>
      <c r="K19" s="41"/>
      <c r="L19" s="41">
        <v>8</v>
      </c>
      <c r="M19" s="41"/>
      <c r="N19" s="41">
        <f t="shared" si="1"/>
        <v>38</v>
      </c>
      <c r="O19" s="47"/>
      <c r="P19" s="48"/>
    </row>
    <row r="20" spans="1:16" ht="19.5" customHeight="1">
      <c r="A20" s="153">
        <v>13</v>
      </c>
      <c r="B20" s="154">
        <v>3583</v>
      </c>
      <c r="C20" s="155" t="s">
        <v>168</v>
      </c>
      <c r="D20" s="156">
        <f>'เวลาเรียน(เทอม1)'!AA17-2</f>
        <v>18</v>
      </c>
      <c r="E20" s="156"/>
      <c r="F20" s="156">
        <v>13</v>
      </c>
      <c r="G20" s="156"/>
      <c r="H20" s="157"/>
      <c r="I20" s="153"/>
      <c r="J20" s="156">
        <f t="shared" si="0"/>
        <v>31</v>
      </c>
      <c r="K20" s="156"/>
      <c r="L20" s="156">
        <v>12</v>
      </c>
      <c r="M20" s="156"/>
      <c r="N20" s="156">
        <f t="shared" si="1"/>
        <v>43</v>
      </c>
      <c r="O20" s="158"/>
      <c r="P20" s="159"/>
    </row>
    <row r="21" spans="1:16" ht="19.5" customHeight="1">
      <c r="A21" s="42">
        <v>14</v>
      </c>
      <c r="B21" s="42">
        <v>3672</v>
      </c>
      <c r="C21" s="104" t="s">
        <v>169</v>
      </c>
      <c r="D21" s="41">
        <f>'เวลาเรียน(เทอม1)'!AA18-2</f>
        <v>17</v>
      </c>
      <c r="E21" s="41"/>
      <c r="F21" s="41">
        <v>12</v>
      </c>
      <c r="G21" s="41"/>
      <c r="H21" s="45"/>
      <c r="I21" s="42"/>
      <c r="J21" s="41">
        <f t="shared" si="0"/>
        <v>29</v>
      </c>
      <c r="K21" s="41"/>
      <c r="L21" s="99">
        <v>7</v>
      </c>
      <c r="M21" s="41"/>
      <c r="N21" s="41">
        <f t="shared" si="1"/>
        <v>36</v>
      </c>
      <c r="O21" s="47"/>
      <c r="P21" s="48"/>
    </row>
    <row r="22" spans="1:16" ht="19.5" customHeight="1">
      <c r="A22" s="153">
        <v>15</v>
      </c>
      <c r="B22" s="153">
        <v>3873</v>
      </c>
      <c r="C22" s="155" t="s">
        <v>171</v>
      </c>
      <c r="D22" s="156">
        <f>'เวลาเรียน(เทอม1)'!AA19-2</f>
        <v>18</v>
      </c>
      <c r="E22" s="156"/>
      <c r="F22" s="156">
        <v>12</v>
      </c>
      <c r="G22" s="156"/>
      <c r="H22" s="153"/>
      <c r="I22" s="153"/>
      <c r="J22" s="156">
        <f t="shared" si="0"/>
        <v>30</v>
      </c>
      <c r="K22" s="156"/>
      <c r="L22" s="156">
        <v>10</v>
      </c>
      <c r="M22" s="156"/>
      <c r="N22" s="156">
        <f t="shared" si="1"/>
        <v>40</v>
      </c>
      <c r="O22" s="158"/>
      <c r="P22" s="159"/>
    </row>
    <row r="23" spans="1:16" ht="19.5" customHeight="1">
      <c r="A23" s="42">
        <v>16</v>
      </c>
      <c r="B23" s="42">
        <v>3878</v>
      </c>
      <c r="C23" s="104" t="s">
        <v>170</v>
      </c>
      <c r="D23" s="41">
        <f>'เวลาเรียน(เทอม1)'!AA20-2</f>
        <v>18</v>
      </c>
      <c r="E23" s="41"/>
      <c r="F23" s="41">
        <v>14</v>
      </c>
      <c r="G23" s="41"/>
      <c r="H23" s="42"/>
      <c r="I23" s="42"/>
      <c r="J23" s="41">
        <f t="shared" si="0"/>
        <v>32</v>
      </c>
      <c r="K23" s="41"/>
      <c r="L23" s="99">
        <v>7</v>
      </c>
      <c r="M23" s="41"/>
      <c r="N23" s="41">
        <f t="shared" si="1"/>
        <v>39</v>
      </c>
      <c r="O23" s="47"/>
      <c r="P23" s="48"/>
    </row>
    <row r="24" spans="1:16" ht="19.5" customHeight="1">
      <c r="A24" s="153">
        <v>17</v>
      </c>
      <c r="B24" s="153">
        <v>3584</v>
      </c>
      <c r="C24" s="155" t="s">
        <v>172</v>
      </c>
      <c r="D24" s="156">
        <f>'เวลาเรียน(เทอม1)'!AA21-2</f>
        <v>18</v>
      </c>
      <c r="E24" s="156"/>
      <c r="F24" s="156">
        <v>14</v>
      </c>
      <c r="G24" s="156"/>
      <c r="H24" s="153"/>
      <c r="I24" s="153"/>
      <c r="J24" s="156">
        <f t="shared" si="0"/>
        <v>32</v>
      </c>
      <c r="K24" s="156"/>
      <c r="L24" s="156">
        <v>11</v>
      </c>
      <c r="M24" s="156"/>
      <c r="N24" s="156">
        <f t="shared" si="1"/>
        <v>43</v>
      </c>
      <c r="O24" s="158"/>
      <c r="P24" s="159"/>
    </row>
    <row r="25" spans="1:16" ht="19.5" customHeight="1">
      <c r="A25" s="42">
        <v>18</v>
      </c>
      <c r="B25" s="42">
        <v>3588</v>
      </c>
      <c r="C25" s="104" t="s">
        <v>173</v>
      </c>
      <c r="D25" s="41">
        <f>'เวลาเรียน(เทอม1)'!AA22-2</f>
        <v>18</v>
      </c>
      <c r="E25" s="41"/>
      <c r="F25" s="41">
        <v>14</v>
      </c>
      <c r="G25" s="41"/>
      <c r="H25" s="42"/>
      <c r="I25" s="42"/>
      <c r="J25" s="41">
        <f t="shared" si="0"/>
        <v>32</v>
      </c>
      <c r="K25" s="41"/>
      <c r="L25" s="41">
        <v>13</v>
      </c>
      <c r="M25" s="41"/>
      <c r="N25" s="41">
        <f t="shared" si="1"/>
        <v>45</v>
      </c>
      <c r="O25" s="47"/>
      <c r="P25" s="48"/>
    </row>
    <row r="26" spans="1:16" ht="19.5" customHeight="1">
      <c r="A26" s="153">
        <v>19</v>
      </c>
      <c r="B26" s="153">
        <v>3590</v>
      </c>
      <c r="C26" s="155" t="s">
        <v>174</v>
      </c>
      <c r="D26" s="156">
        <f>'เวลาเรียน(เทอม1)'!AA23-2</f>
        <v>18</v>
      </c>
      <c r="E26" s="156"/>
      <c r="F26" s="156">
        <v>13</v>
      </c>
      <c r="G26" s="156"/>
      <c r="H26" s="153"/>
      <c r="I26" s="153"/>
      <c r="J26" s="156">
        <f t="shared" si="0"/>
        <v>31</v>
      </c>
      <c r="K26" s="156"/>
      <c r="L26" s="156">
        <v>11</v>
      </c>
      <c r="M26" s="156"/>
      <c r="N26" s="156">
        <f t="shared" si="1"/>
        <v>42</v>
      </c>
      <c r="O26" s="158"/>
      <c r="P26" s="159"/>
    </row>
    <row r="27" spans="1:16" ht="19.5" customHeight="1">
      <c r="A27" s="42">
        <v>20</v>
      </c>
      <c r="B27" s="42">
        <v>3592</v>
      </c>
      <c r="C27" s="104" t="s">
        <v>175</v>
      </c>
      <c r="D27" s="41">
        <f>'เวลาเรียน(เทอม1)'!AA24-2</f>
        <v>17</v>
      </c>
      <c r="E27" s="41"/>
      <c r="F27" s="41">
        <v>12</v>
      </c>
      <c r="G27" s="41"/>
      <c r="H27" s="42"/>
      <c r="I27" s="42"/>
      <c r="J27" s="41">
        <f t="shared" si="0"/>
        <v>29</v>
      </c>
      <c r="K27" s="41"/>
      <c r="L27" s="41">
        <v>9</v>
      </c>
      <c r="M27" s="41"/>
      <c r="N27" s="41">
        <f t="shared" si="1"/>
        <v>38</v>
      </c>
      <c r="O27" s="47"/>
      <c r="P27" s="48"/>
    </row>
    <row r="28" spans="1:16" ht="19.5" customHeight="1">
      <c r="A28" s="153">
        <v>21</v>
      </c>
      <c r="B28" s="153">
        <v>3708</v>
      </c>
      <c r="C28" s="155" t="s">
        <v>176</v>
      </c>
      <c r="D28" s="156">
        <f>'เวลาเรียน(เทอม1)'!AA25-2</f>
        <v>18</v>
      </c>
      <c r="E28" s="156"/>
      <c r="F28" s="156">
        <v>11</v>
      </c>
      <c r="G28" s="156"/>
      <c r="H28" s="153"/>
      <c r="I28" s="153"/>
      <c r="J28" s="156">
        <f t="shared" si="0"/>
        <v>29</v>
      </c>
      <c r="K28" s="156"/>
      <c r="L28" s="156">
        <v>11</v>
      </c>
      <c r="M28" s="156"/>
      <c r="N28" s="156">
        <f t="shared" si="1"/>
        <v>40</v>
      </c>
      <c r="O28" s="158"/>
      <c r="P28" s="159"/>
    </row>
    <row r="29" spans="1:16" ht="19.5" customHeight="1">
      <c r="A29" s="42">
        <v>22</v>
      </c>
      <c r="B29" s="42">
        <v>3768</v>
      </c>
      <c r="C29" s="104" t="s">
        <v>177</v>
      </c>
      <c r="D29" s="41">
        <f>'เวลาเรียน(เทอม1)'!AA26-2</f>
        <v>17</v>
      </c>
      <c r="E29" s="41"/>
      <c r="F29" s="41">
        <v>13</v>
      </c>
      <c r="G29" s="41"/>
      <c r="H29" s="42"/>
      <c r="I29" s="42"/>
      <c r="J29" s="41">
        <f t="shared" si="0"/>
        <v>30</v>
      </c>
      <c r="K29" s="41"/>
      <c r="L29" s="99">
        <v>7</v>
      </c>
      <c r="M29" s="41"/>
      <c r="N29" s="41">
        <f t="shared" si="1"/>
        <v>37</v>
      </c>
      <c r="O29" s="47"/>
      <c r="P29" s="48"/>
    </row>
    <row r="30" spans="1:16" ht="19.5" customHeight="1">
      <c r="A30" s="153">
        <v>23</v>
      </c>
      <c r="B30" s="153">
        <v>3810</v>
      </c>
      <c r="C30" s="155" t="s">
        <v>178</v>
      </c>
      <c r="D30" s="156">
        <f>'เวลาเรียน(เทอม1)'!AA27-2</f>
        <v>18</v>
      </c>
      <c r="E30" s="156"/>
      <c r="F30" s="156">
        <v>14</v>
      </c>
      <c r="G30" s="156"/>
      <c r="H30" s="153"/>
      <c r="I30" s="153"/>
      <c r="J30" s="156">
        <f t="shared" si="0"/>
        <v>32</v>
      </c>
      <c r="K30" s="156"/>
      <c r="L30" s="156">
        <v>11</v>
      </c>
      <c r="M30" s="156"/>
      <c r="N30" s="156">
        <f t="shared" si="1"/>
        <v>43</v>
      </c>
      <c r="O30" s="158"/>
      <c r="P30" s="159"/>
    </row>
    <row r="31" spans="1:16" ht="19.5" customHeight="1">
      <c r="A31" s="42">
        <v>24</v>
      </c>
      <c r="B31" s="42">
        <v>3854</v>
      </c>
      <c r="C31" s="104" t="s">
        <v>179</v>
      </c>
      <c r="D31" s="41">
        <f>'เวลาเรียน(เทอม1)'!AA28-2</f>
        <v>17</v>
      </c>
      <c r="E31" s="41"/>
      <c r="F31" s="41">
        <v>13</v>
      </c>
      <c r="G31" s="41"/>
      <c r="H31" s="42"/>
      <c r="I31" s="42"/>
      <c r="J31" s="41">
        <f t="shared" si="0"/>
        <v>30</v>
      </c>
      <c r="K31" s="41"/>
      <c r="L31" s="41">
        <v>10</v>
      </c>
      <c r="M31" s="41"/>
      <c r="N31" s="41">
        <f t="shared" si="1"/>
        <v>40</v>
      </c>
      <c r="O31" s="47"/>
      <c r="P31" s="48"/>
    </row>
    <row r="32" spans="1:16" ht="19.5" customHeight="1">
      <c r="A32" s="71"/>
      <c r="B32" s="139"/>
      <c r="C32" s="140"/>
      <c r="D32" s="74"/>
      <c r="E32" s="74"/>
      <c r="F32" s="74"/>
      <c r="G32" s="74"/>
      <c r="H32" s="71"/>
      <c r="I32" s="71"/>
      <c r="J32" s="74"/>
      <c r="K32" s="74"/>
      <c r="L32" s="74"/>
      <c r="M32" s="74"/>
      <c r="N32" s="74"/>
      <c r="O32" s="77"/>
      <c r="P32" s="78"/>
    </row>
    <row r="33" spans="1:16" s="57" customFormat="1" ht="18" customHeight="1">
      <c r="A33" s="50"/>
      <c r="B33" s="50"/>
      <c r="C33" s="65"/>
      <c r="D33" s="52"/>
      <c r="E33" s="52"/>
      <c r="F33" s="52"/>
      <c r="G33" s="53"/>
      <c r="H33" s="52"/>
      <c r="I33" s="52"/>
      <c r="J33" s="54"/>
      <c r="K33" s="54"/>
      <c r="L33" s="54"/>
      <c r="M33" s="54"/>
      <c r="N33" s="55"/>
      <c r="O33" s="56"/>
      <c r="P33" s="55"/>
    </row>
    <row r="34" spans="1:16" s="57" customFormat="1" ht="19.5" customHeight="1">
      <c r="A34" s="50"/>
      <c r="B34" s="50"/>
      <c r="C34" s="216" t="s">
        <v>121</v>
      </c>
      <c r="D34" s="216"/>
      <c r="E34" s="216"/>
      <c r="F34" s="110"/>
      <c r="G34" s="141"/>
      <c r="H34" s="217" t="s">
        <v>112</v>
      </c>
      <c r="I34" s="217"/>
      <c r="J34" s="217"/>
      <c r="K34" s="217"/>
      <c r="L34" s="217"/>
      <c r="M34" s="217"/>
      <c r="N34" s="217"/>
      <c r="O34" s="217"/>
      <c r="P34" s="55"/>
    </row>
    <row r="35" spans="1:16" s="57" customFormat="1" ht="21">
      <c r="A35" s="50"/>
      <c r="B35" s="50"/>
      <c r="C35" s="216" t="s">
        <v>118</v>
      </c>
      <c r="D35" s="216"/>
      <c r="E35" s="216"/>
      <c r="F35" s="110"/>
      <c r="G35" s="141"/>
      <c r="H35" s="217" t="s">
        <v>181</v>
      </c>
      <c r="I35" s="217"/>
      <c r="J35" s="217"/>
      <c r="K35" s="217"/>
      <c r="L35" s="217"/>
      <c r="M35" s="217"/>
      <c r="N35" s="217"/>
      <c r="O35" s="217"/>
      <c r="P35" s="55"/>
    </row>
    <row r="36" spans="1:16" s="57" customFormat="1" ht="20.25" customHeight="1">
      <c r="A36" s="50"/>
      <c r="B36" s="50"/>
      <c r="C36" s="216" t="s">
        <v>119</v>
      </c>
      <c r="D36" s="216"/>
      <c r="E36" s="216"/>
      <c r="F36" s="110"/>
      <c r="G36" s="141"/>
      <c r="H36" s="217" t="s">
        <v>120</v>
      </c>
      <c r="I36" s="217"/>
      <c r="J36" s="217"/>
      <c r="K36" s="217"/>
      <c r="L36" s="217"/>
      <c r="M36" s="217"/>
      <c r="N36" s="217"/>
      <c r="O36" s="217"/>
      <c r="P36" s="55"/>
    </row>
    <row r="37" spans="1:16" s="57" customFormat="1" ht="15" customHeight="1">
      <c r="A37" s="50"/>
      <c r="B37" s="50"/>
      <c r="C37" s="65"/>
      <c r="D37" s="52"/>
      <c r="E37" s="52"/>
      <c r="F37" s="52"/>
      <c r="G37" s="53"/>
      <c r="H37" s="52"/>
      <c r="I37" s="52"/>
      <c r="J37" s="54"/>
      <c r="K37" s="54"/>
      <c r="L37" s="54"/>
      <c r="M37" s="54"/>
      <c r="N37" s="55"/>
      <c r="O37" s="56"/>
      <c r="P37" s="55"/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</sheetData>
  <sheetProtection/>
  <mergeCells count="20">
    <mergeCell ref="J3:P3"/>
    <mergeCell ref="A1:P1"/>
    <mergeCell ref="A2:P2"/>
    <mergeCell ref="L4:L6"/>
    <mergeCell ref="N4:N6"/>
    <mergeCell ref="O4:O6"/>
    <mergeCell ref="P4:P6"/>
    <mergeCell ref="A3:A6"/>
    <mergeCell ref="B3:B6"/>
    <mergeCell ref="C3:C6"/>
    <mergeCell ref="C36:E36"/>
    <mergeCell ref="H34:O34"/>
    <mergeCell ref="H35:O35"/>
    <mergeCell ref="H36:O36"/>
    <mergeCell ref="D3:I3"/>
    <mergeCell ref="D4:I4"/>
    <mergeCell ref="J4:J6"/>
    <mergeCell ref="K4:K5"/>
    <mergeCell ref="C35:E35"/>
    <mergeCell ref="C34:E34"/>
  </mergeCells>
  <printOptions/>
  <pageMargins left="0.984251968503937" right="0.1968503937007874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115" workbookViewId="0" topLeftCell="A1">
      <selection activeCell="M27" sqref="M27"/>
    </sheetView>
  </sheetViews>
  <sheetFormatPr defaultColWidth="8.7109375" defaultRowHeight="12.75"/>
  <cols>
    <col min="1" max="1" width="3.28125" style="58" customWidth="1"/>
    <col min="2" max="2" width="5.00390625" style="58" customWidth="1"/>
    <col min="3" max="3" width="25.421875" style="49" customWidth="1"/>
    <col min="4" max="5" width="5.00390625" style="49" bestFit="1" customWidth="1"/>
    <col min="6" max="6" width="4.28125" style="49" bestFit="1" customWidth="1"/>
    <col min="7" max="7" width="4.28125" style="59" bestFit="1" customWidth="1"/>
    <col min="8" max="8" width="4.28125" style="49" bestFit="1" customWidth="1"/>
    <col min="9" max="9" width="2.421875" style="49" customWidth="1"/>
    <col min="10" max="10" width="5.28125" style="60" customWidth="1"/>
    <col min="11" max="11" width="5.7109375" style="60" customWidth="1"/>
    <col min="12" max="12" width="5.00390625" style="60" customWidth="1"/>
    <col min="13" max="13" width="6.57421875" style="61" bestFit="1" customWidth="1"/>
    <col min="14" max="14" width="6.7109375" style="56" customWidth="1"/>
    <col min="15" max="15" width="3.00390625" style="61" customWidth="1"/>
    <col min="16" max="23" width="2.7109375" style="49" customWidth="1"/>
    <col min="24" max="16384" width="8.7109375" style="49" customWidth="1"/>
  </cols>
  <sheetData>
    <row r="1" spans="1:15" ht="21">
      <c r="A1" s="226" t="s">
        <v>21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18">
      <c r="A2" s="229" t="s">
        <v>151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1"/>
    </row>
    <row r="3" spans="1:15" ht="19.5" customHeight="1">
      <c r="A3" s="239" t="s">
        <v>6</v>
      </c>
      <c r="B3" s="239" t="s">
        <v>7</v>
      </c>
      <c r="C3" s="240" t="s">
        <v>4</v>
      </c>
      <c r="D3" s="242" t="s">
        <v>54</v>
      </c>
      <c r="E3" s="243"/>
      <c r="F3" s="243"/>
      <c r="G3" s="243"/>
      <c r="H3" s="243"/>
      <c r="I3" s="244"/>
      <c r="J3" s="240" t="s">
        <v>20</v>
      </c>
      <c r="K3" s="240"/>
      <c r="L3" s="240"/>
      <c r="M3" s="240"/>
      <c r="N3" s="240"/>
      <c r="O3" s="240"/>
    </row>
    <row r="4" spans="1:15" ht="19.5" customHeight="1">
      <c r="A4" s="239"/>
      <c r="B4" s="239"/>
      <c r="C4" s="240"/>
      <c r="D4" s="245"/>
      <c r="E4" s="246"/>
      <c r="F4" s="246"/>
      <c r="G4" s="246"/>
      <c r="H4" s="246"/>
      <c r="I4" s="247"/>
      <c r="J4" s="222" t="s">
        <v>23</v>
      </c>
      <c r="K4" s="222"/>
      <c r="L4" s="222" t="s">
        <v>102</v>
      </c>
      <c r="M4" s="222" t="s">
        <v>8</v>
      </c>
      <c r="N4" s="232"/>
      <c r="O4" s="236" t="s">
        <v>24</v>
      </c>
    </row>
    <row r="5" spans="1:15" ht="68.25" customHeight="1">
      <c r="A5" s="239"/>
      <c r="B5" s="239"/>
      <c r="C5" s="240"/>
      <c r="D5" s="108" t="s">
        <v>116</v>
      </c>
      <c r="E5" s="109" t="s">
        <v>141</v>
      </c>
      <c r="F5" s="109" t="s">
        <v>144</v>
      </c>
      <c r="G5" s="109" t="s">
        <v>145</v>
      </c>
      <c r="H5" s="109" t="s">
        <v>146</v>
      </c>
      <c r="I5" s="39"/>
      <c r="J5" s="223"/>
      <c r="K5" s="223"/>
      <c r="L5" s="223"/>
      <c r="M5" s="223"/>
      <c r="N5" s="232"/>
      <c r="O5" s="236"/>
    </row>
    <row r="6" spans="1:15" ht="18">
      <c r="A6" s="239"/>
      <c r="B6" s="239"/>
      <c r="C6" s="241"/>
      <c r="D6" s="41"/>
      <c r="E6" s="42"/>
      <c r="F6" s="42" t="s">
        <v>117</v>
      </c>
      <c r="G6" s="42" t="s">
        <v>142</v>
      </c>
      <c r="H6" s="42" t="s">
        <v>143</v>
      </c>
      <c r="I6" s="42"/>
      <c r="J6" s="224"/>
      <c r="K6" s="43"/>
      <c r="L6" s="224" t="s">
        <v>22</v>
      </c>
      <c r="M6" s="224" t="s">
        <v>22</v>
      </c>
      <c r="N6" s="232"/>
      <c r="O6" s="236" t="s">
        <v>22</v>
      </c>
    </row>
    <row r="7" spans="1:15" ht="21">
      <c r="A7" s="36"/>
      <c r="B7" s="36"/>
      <c r="C7" s="40"/>
      <c r="D7" s="41">
        <v>20</v>
      </c>
      <c r="E7" s="41">
        <v>50</v>
      </c>
      <c r="F7" s="41">
        <v>5</v>
      </c>
      <c r="G7" s="41">
        <v>5</v>
      </c>
      <c r="H7" s="41">
        <v>5</v>
      </c>
      <c r="I7" s="41"/>
      <c r="J7" s="62">
        <f>SUM(D7:I7)</f>
        <v>85</v>
      </c>
      <c r="K7" s="62"/>
      <c r="L7" s="62">
        <v>15</v>
      </c>
      <c r="M7" s="62">
        <f>SUM(J7:L7)</f>
        <v>100</v>
      </c>
      <c r="N7" s="37"/>
      <c r="O7" s="63"/>
    </row>
    <row r="8" spans="1:15" ht="19.5" customHeight="1">
      <c r="A8" s="89">
        <v>1</v>
      </c>
      <c r="B8" s="100">
        <v>3565</v>
      </c>
      <c r="C8" s="102" t="s">
        <v>156</v>
      </c>
      <c r="D8" s="90">
        <f>'เวลาเรียน(เทอม2)'!AA5-3</f>
        <v>17</v>
      </c>
      <c r="E8" s="91">
        <f>'บันทึกคะแนน(เทอม1)'!N8</f>
        <v>39</v>
      </c>
      <c r="F8" s="90">
        <v>4</v>
      </c>
      <c r="G8" s="90">
        <v>4</v>
      </c>
      <c r="H8" s="92">
        <v>4</v>
      </c>
      <c r="I8" s="93"/>
      <c r="J8" s="90">
        <f>SUM(D8:H8)</f>
        <v>68</v>
      </c>
      <c r="K8" s="90"/>
      <c r="L8" s="90">
        <v>10</v>
      </c>
      <c r="M8" s="90">
        <f>SUM(J8:L8)</f>
        <v>78</v>
      </c>
      <c r="N8" s="94" t="str">
        <f>IF(M8&gt;=80,"4",IF(M8&gt;=75,"3.5",IF(M8&gt;=70,"3",IF(M8&gt;=65,"2.5",IF(M8&gt;=60,"2",IF(M8&gt;=55,"1.5",IF(M8&gt;=50,"1",IF(M8&lt;=49,"0"))))))))</f>
        <v>3.5</v>
      </c>
      <c r="O8" s="95"/>
    </row>
    <row r="9" spans="1:15" ht="19.5" customHeight="1">
      <c r="A9" s="42">
        <v>2</v>
      </c>
      <c r="B9" s="101">
        <v>3566</v>
      </c>
      <c r="C9" s="103" t="s">
        <v>157</v>
      </c>
      <c r="D9" s="41">
        <f>'เวลาเรียน(เทอม2)'!AA6-3</f>
        <v>17</v>
      </c>
      <c r="E9" s="44">
        <f>'บันทึกคะแนน(เทอม1)'!N9</f>
        <v>35</v>
      </c>
      <c r="F9" s="41">
        <v>5</v>
      </c>
      <c r="G9" s="41">
        <v>4</v>
      </c>
      <c r="H9" s="45">
        <v>4</v>
      </c>
      <c r="I9" s="46"/>
      <c r="J9" s="41">
        <f aca="true" t="shared" si="0" ref="J9:J31">SUM(D9:H9)</f>
        <v>65</v>
      </c>
      <c r="K9" s="41"/>
      <c r="L9" s="99">
        <v>8</v>
      </c>
      <c r="M9" s="41">
        <f aca="true" t="shared" si="1" ref="M9:M31">SUM(J9:L9)</f>
        <v>73</v>
      </c>
      <c r="N9" s="47" t="str">
        <f aca="true" t="shared" si="2" ref="N9:N31">IF(M9&gt;=80,"4",IF(M9&gt;=75,"3.5",IF(M9&gt;=70,"3",IF(M9&gt;=65,"2.5",IF(M9&gt;=60,"2",IF(M9&gt;=55,"1.5",IF(M9&gt;=50,"1",IF(M9&lt;=49,"0"))))))))</f>
        <v>3</v>
      </c>
      <c r="O9" s="48"/>
    </row>
    <row r="10" spans="1:15" ht="19.5" customHeight="1">
      <c r="A10" s="89">
        <v>3</v>
      </c>
      <c r="B10" s="100">
        <v>3567</v>
      </c>
      <c r="C10" s="102" t="s">
        <v>158</v>
      </c>
      <c r="D10" s="90">
        <f>'เวลาเรียน(เทอม2)'!AA7-3</f>
        <v>17</v>
      </c>
      <c r="E10" s="91">
        <f>'บันทึกคะแนน(เทอม1)'!N10</f>
        <v>41</v>
      </c>
      <c r="F10" s="90">
        <v>4</v>
      </c>
      <c r="G10" s="90">
        <v>4</v>
      </c>
      <c r="H10" s="92">
        <v>4</v>
      </c>
      <c r="I10" s="93"/>
      <c r="J10" s="90">
        <f t="shared" si="0"/>
        <v>70</v>
      </c>
      <c r="K10" s="90"/>
      <c r="L10" s="90">
        <v>10</v>
      </c>
      <c r="M10" s="90">
        <f t="shared" si="1"/>
        <v>80</v>
      </c>
      <c r="N10" s="94" t="str">
        <f t="shared" si="2"/>
        <v>4</v>
      </c>
      <c r="O10" s="95"/>
    </row>
    <row r="11" spans="1:15" ht="19.5" customHeight="1">
      <c r="A11" s="42">
        <v>4</v>
      </c>
      <c r="B11" s="101">
        <v>3568</v>
      </c>
      <c r="C11" s="103" t="s">
        <v>159</v>
      </c>
      <c r="D11" s="41">
        <f>'เวลาเรียน(เทอม2)'!AA8-3</f>
        <v>17</v>
      </c>
      <c r="E11" s="44">
        <f>'บันทึกคะแนน(เทอม1)'!N11</f>
        <v>36</v>
      </c>
      <c r="F11" s="41">
        <v>5</v>
      </c>
      <c r="G11" s="41">
        <v>4</v>
      </c>
      <c r="H11" s="45">
        <v>4</v>
      </c>
      <c r="I11" s="46"/>
      <c r="J11" s="41">
        <f t="shared" si="0"/>
        <v>66</v>
      </c>
      <c r="K11" s="41"/>
      <c r="L11" s="41">
        <v>12</v>
      </c>
      <c r="M11" s="41">
        <f t="shared" si="1"/>
        <v>78</v>
      </c>
      <c r="N11" s="47" t="str">
        <f t="shared" si="2"/>
        <v>3.5</v>
      </c>
      <c r="O11" s="48"/>
    </row>
    <row r="12" spans="1:15" ht="19.5" customHeight="1">
      <c r="A12" s="89">
        <v>5</v>
      </c>
      <c r="B12" s="100">
        <v>3569</v>
      </c>
      <c r="C12" s="102" t="s">
        <v>160</v>
      </c>
      <c r="D12" s="90">
        <f>'เวลาเรียน(เทอม2)'!AA9-3</f>
        <v>17</v>
      </c>
      <c r="E12" s="91">
        <f>'บันทึกคะแนน(เทอม1)'!N12</f>
        <v>40</v>
      </c>
      <c r="F12" s="90">
        <v>5</v>
      </c>
      <c r="G12" s="90">
        <v>5</v>
      </c>
      <c r="H12" s="92">
        <v>5</v>
      </c>
      <c r="I12" s="93"/>
      <c r="J12" s="90">
        <f t="shared" si="0"/>
        <v>72</v>
      </c>
      <c r="K12" s="90"/>
      <c r="L12" s="90">
        <v>12</v>
      </c>
      <c r="M12" s="90">
        <f t="shared" si="1"/>
        <v>84</v>
      </c>
      <c r="N12" s="94" t="str">
        <f t="shared" si="2"/>
        <v>4</v>
      </c>
      <c r="O12" s="95"/>
    </row>
    <row r="13" spans="1:15" ht="19.5" customHeight="1">
      <c r="A13" s="42">
        <v>6</v>
      </c>
      <c r="B13" s="101">
        <v>3571</v>
      </c>
      <c r="C13" s="103" t="s">
        <v>161</v>
      </c>
      <c r="D13" s="41">
        <f>'เวลาเรียน(เทอม2)'!AA10-3</f>
        <v>17</v>
      </c>
      <c r="E13" s="44">
        <f>'บันทึกคะแนน(เทอม1)'!N13</f>
        <v>35</v>
      </c>
      <c r="F13" s="41">
        <v>5</v>
      </c>
      <c r="G13" s="41">
        <v>5</v>
      </c>
      <c r="H13" s="45">
        <v>4</v>
      </c>
      <c r="I13" s="46"/>
      <c r="J13" s="41">
        <f t="shared" si="0"/>
        <v>66</v>
      </c>
      <c r="K13" s="41"/>
      <c r="L13" s="41">
        <v>9</v>
      </c>
      <c r="M13" s="41">
        <f t="shared" si="1"/>
        <v>75</v>
      </c>
      <c r="N13" s="47" t="str">
        <f t="shared" si="2"/>
        <v>3.5</v>
      </c>
      <c r="O13" s="48"/>
    </row>
    <row r="14" spans="1:15" ht="19.5" customHeight="1">
      <c r="A14" s="89">
        <v>7</v>
      </c>
      <c r="B14" s="100">
        <v>3572</v>
      </c>
      <c r="C14" s="102" t="s">
        <v>162</v>
      </c>
      <c r="D14" s="90">
        <f>'เวลาเรียน(เทอม2)'!AA11-3</f>
        <v>16</v>
      </c>
      <c r="E14" s="91">
        <f>'บันทึกคะแนน(เทอม1)'!N14</f>
        <v>44</v>
      </c>
      <c r="F14" s="90">
        <v>5</v>
      </c>
      <c r="G14" s="90">
        <v>5</v>
      </c>
      <c r="H14" s="92">
        <v>5</v>
      </c>
      <c r="I14" s="93"/>
      <c r="J14" s="90">
        <f t="shared" si="0"/>
        <v>75</v>
      </c>
      <c r="K14" s="90"/>
      <c r="L14" s="90">
        <v>13</v>
      </c>
      <c r="M14" s="90">
        <f t="shared" si="1"/>
        <v>88</v>
      </c>
      <c r="N14" s="94" t="str">
        <f t="shared" si="2"/>
        <v>4</v>
      </c>
      <c r="O14" s="95"/>
    </row>
    <row r="15" spans="1:15" ht="19.5" customHeight="1">
      <c r="A15" s="42">
        <v>8</v>
      </c>
      <c r="B15" s="101">
        <v>3573</v>
      </c>
      <c r="C15" s="103" t="s">
        <v>163</v>
      </c>
      <c r="D15" s="41">
        <f>'เวลาเรียน(เทอม2)'!AA12-3</f>
        <v>17</v>
      </c>
      <c r="E15" s="44">
        <f>'บันทึกคะแนน(เทอม1)'!N15</f>
        <v>42</v>
      </c>
      <c r="F15" s="41">
        <v>5</v>
      </c>
      <c r="G15" s="41">
        <v>5</v>
      </c>
      <c r="H15" s="45">
        <v>5</v>
      </c>
      <c r="I15" s="46"/>
      <c r="J15" s="41">
        <f t="shared" si="0"/>
        <v>74</v>
      </c>
      <c r="K15" s="41"/>
      <c r="L15" s="41">
        <v>9</v>
      </c>
      <c r="M15" s="41">
        <f t="shared" si="1"/>
        <v>83</v>
      </c>
      <c r="N15" s="47" t="str">
        <f t="shared" si="2"/>
        <v>4</v>
      </c>
      <c r="O15" s="48"/>
    </row>
    <row r="16" spans="1:15" ht="19.5" customHeight="1">
      <c r="A16" s="89">
        <v>9</v>
      </c>
      <c r="B16" s="100">
        <v>3575</v>
      </c>
      <c r="C16" s="102" t="s">
        <v>164</v>
      </c>
      <c r="D16" s="90">
        <f>'เวลาเรียน(เทอม2)'!AA13-3</f>
        <v>16</v>
      </c>
      <c r="E16" s="90">
        <v>38</v>
      </c>
      <c r="F16" s="90">
        <v>4</v>
      </c>
      <c r="G16" s="96">
        <v>3</v>
      </c>
      <c r="H16" s="92">
        <v>4</v>
      </c>
      <c r="I16" s="93"/>
      <c r="J16" s="90">
        <f t="shared" si="0"/>
        <v>65</v>
      </c>
      <c r="K16" s="90"/>
      <c r="L16" s="90">
        <v>10</v>
      </c>
      <c r="M16" s="90">
        <f t="shared" si="1"/>
        <v>75</v>
      </c>
      <c r="N16" s="94" t="str">
        <f t="shared" si="2"/>
        <v>3.5</v>
      </c>
      <c r="O16" s="95"/>
    </row>
    <row r="17" spans="1:15" ht="19.5" customHeight="1">
      <c r="A17" s="42">
        <v>10</v>
      </c>
      <c r="B17" s="101">
        <v>3577</v>
      </c>
      <c r="C17" s="103" t="s">
        <v>165</v>
      </c>
      <c r="D17" s="41">
        <f>'เวลาเรียน(เทอม2)'!AA14-3</f>
        <v>17</v>
      </c>
      <c r="E17" s="44">
        <f>'บันทึกคะแนน(เทอม1)'!N17</f>
        <v>39</v>
      </c>
      <c r="F17" s="41">
        <v>4</v>
      </c>
      <c r="G17" s="41">
        <v>4</v>
      </c>
      <c r="H17" s="45">
        <v>4</v>
      </c>
      <c r="I17" s="46"/>
      <c r="J17" s="41">
        <f t="shared" si="0"/>
        <v>68</v>
      </c>
      <c r="K17" s="41"/>
      <c r="L17" s="41">
        <v>10</v>
      </c>
      <c r="M17" s="41">
        <f t="shared" si="1"/>
        <v>78</v>
      </c>
      <c r="N17" s="47" t="str">
        <f t="shared" si="2"/>
        <v>3.5</v>
      </c>
      <c r="O17" s="48"/>
    </row>
    <row r="18" spans="1:15" ht="19.5" customHeight="1">
      <c r="A18" s="89">
        <v>11</v>
      </c>
      <c r="B18" s="100">
        <v>3580</v>
      </c>
      <c r="C18" s="102" t="s">
        <v>166</v>
      </c>
      <c r="D18" s="90">
        <f>'เวลาเรียน(เทอม2)'!AA15-3</f>
        <v>17</v>
      </c>
      <c r="E18" s="91">
        <f>'บันทึกคะแนน(เทอม1)'!N18</f>
        <v>38</v>
      </c>
      <c r="F18" s="90">
        <v>4</v>
      </c>
      <c r="G18" s="90">
        <v>4</v>
      </c>
      <c r="H18" s="92">
        <v>4</v>
      </c>
      <c r="I18" s="93"/>
      <c r="J18" s="90">
        <f t="shared" si="0"/>
        <v>67</v>
      </c>
      <c r="K18" s="90"/>
      <c r="L18" s="90">
        <v>8</v>
      </c>
      <c r="M18" s="90">
        <f t="shared" si="1"/>
        <v>75</v>
      </c>
      <c r="N18" s="94" t="str">
        <f t="shared" si="2"/>
        <v>3.5</v>
      </c>
      <c r="O18" s="95"/>
    </row>
    <row r="19" spans="1:15" ht="19.5" customHeight="1">
      <c r="A19" s="42">
        <v>12</v>
      </c>
      <c r="B19" s="101">
        <v>3581</v>
      </c>
      <c r="C19" s="103" t="s">
        <v>167</v>
      </c>
      <c r="D19" s="41">
        <f>'เวลาเรียน(เทอม2)'!AA16-3</f>
        <v>17</v>
      </c>
      <c r="E19" s="44">
        <f>'บันทึกคะแนน(เทอม1)'!N19</f>
        <v>38</v>
      </c>
      <c r="F19" s="41">
        <v>5</v>
      </c>
      <c r="G19" s="41">
        <v>4</v>
      </c>
      <c r="H19" s="45">
        <v>5</v>
      </c>
      <c r="I19" s="46"/>
      <c r="J19" s="41">
        <f t="shared" si="0"/>
        <v>69</v>
      </c>
      <c r="K19" s="41"/>
      <c r="L19" s="41">
        <v>11</v>
      </c>
      <c r="M19" s="41">
        <f t="shared" si="1"/>
        <v>80</v>
      </c>
      <c r="N19" s="47" t="str">
        <f t="shared" si="2"/>
        <v>4</v>
      </c>
      <c r="O19" s="48"/>
    </row>
    <row r="20" spans="1:15" ht="19.5" customHeight="1">
      <c r="A20" s="89">
        <v>13</v>
      </c>
      <c r="B20" s="100">
        <v>3583</v>
      </c>
      <c r="C20" s="102" t="s">
        <v>168</v>
      </c>
      <c r="D20" s="90">
        <f>'เวลาเรียน(เทอม2)'!AA17-3</f>
        <v>16</v>
      </c>
      <c r="E20" s="91">
        <f>'บันทึกคะแนน(เทอม1)'!N20</f>
        <v>43</v>
      </c>
      <c r="F20" s="90">
        <v>5</v>
      </c>
      <c r="G20" s="90">
        <v>4</v>
      </c>
      <c r="H20" s="92">
        <v>4</v>
      </c>
      <c r="I20" s="93"/>
      <c r="J20" s="90">
        <f t="shared" si="0"/>
        <v>72</v>
      </c>
      <c r="K20" s="90"/>
      <c r="L20" s="90">
        <v>10</v>
      </c>
      <c r="M20" s="90">
        <f t="shared" si="1"/>
        <v>82</v>
      </c>
      <c r="N20" s="94" t="str">
        <f t="shared" si="2"/>
        <v>4</v>
      </c>
      <c r="O20" s="95"/>
    </row>
    <row r="21" spans="1:15" ht="19.5" customHeight="1">
      <c r="A21" s="42">
        <v>14</v>
      </c>
      <c r="B21" s="42">
        <v>3672</v>
      </c>
      <c r="C21" s="104" t="s">
        <v>169</v>
      </c>
      <c r="D21" s="41">
        <f>'เวลาเรียน(เทอม2)'!AA18-3</f>
        <v>16</v>
      </c>
      <c r="E21" s="44">
        <f>'บันทึกคะแนน(เทอม1)'!N21</f>
        <v>36</v>
      </c>
      <c r="F21" s="41">
        <v>5</v>
      </c>
      <c r="G21" s="99">
        <v>3</v>
      </c>
      <c r="H21" s="45">
        <v>4</v>
      </c>
      <c r="I21" s="46"/>
      <c r="J21" s="41">
        <f t="shared" si="0"/>
        <v>64</v>
      </c>
      <c r="K21" s="41"/>
      <c r="L21" s="41">
        <v>11</v>
      </c>
      <c r="M21" s="41">
        <f t="shared" si="1"/>
        <v>75</v>
      </c>
      <c r="N21" s="47" t="str">
        <f t="shared" si="2"/>
        <v>3.5</v>
      </c>
      <c r="O21" s="48"/>
    </row>
    <row r="22" spans="1:15" ht="19.5" customHeight="1">
      <c r="A22" s="89">
        <v>15</v>
      </c>
      <c r="B22" s="89">
        <v>3873</v>
      </c>
      <c r="C22" s="105" t="s">
        <v>171</v>
      </c>
      <c r="D22" s="90">
        <f>'เวลาเรียน(เทอม2)'!AA19-3</f>
        <v>17</v>
      </c>
      <c r="E22" s="91">
        <f>'บันทึกคะแนน(เทอม1)'!N22</f>
        <v>40</v>
      </c>
      <c r="F22" s="90">
        <v>5</v>
      </c>
      <c r="G22" s="90">
        <v>5</v>
      </c>
      <c r="H22" s="89">
        <v>4</v>
      </c>
      <c r="I22" s="93"/>
      <c r="J22" s="90">
        <f t="shared" si="0"/>
        <v>71</v>
      </c>
      <c r="K22" s="90"/>
      <c r="L22" s="90">
        <v>10</v>
      </c>
      <c r="M22" s="90">
        <f t="shared" si="1"/>
        <v>81</v>
      </c>
      <c r="N22" s="94" t="str">
        <f t="shared" si="2"/>
        <v>4</v>
      </c>
      <c r="O22" s="95"/>
    </row>
    <row r="23" spans="1:15" ht="19.5" customHeight="1">
      <c r="A23" s="42">
        <v>16</v>
      </c>
      <c r="B23" s="42">
        <v>3878</v>
      </c>
      <c r="C23" s="104" t="s">
        <v>170</v>
      </c>
      <c r="D23" s="41">
        <f>'เวลาเรียน(เทอม2)'!AA20-3</f>
        <v>17</v>
      </c>
      <c r="E23" s="44">
        <f>'บันทึกคะแนน(เทอม1)'!N23</f>
        <v>39</v>
      </c>
      <c r="F23" s="41">
        <v>5</v>
      </c>
      <c r="G23" s="41">
        <v>5</v>
      </c>
      <c r="H23" s="42">
        <v>4</v>
      </c>
      <c r="I23" s="46"/>
      <c r="J23" s="41">
        <f t="shared" si="0"/>
        <v>70</v>
      </c>
      <c r="K23" s="41"/>
      <c r="L23" s="41">
        <v>10</v>
      </c>
      <c r="M23" s="41">
        <f t="shared" si="1"/>
        <v>80</v>
      </c>
      <c r="N23" s="47" t="str">
        <f t="shared" si="2"/>
        <v>4</v>
      </c>
      <c r="O23" s="48"/>
    </row>
    <row r="24" spans="1:15" ht="19.5" customHeight="1">
      <c r="A24" s="89">
        <v>17</v>
      </c>
      <c r="B24" s="89">
        <v>3584</v>
      </c>
      <c r="C24" s="105" t="s">
        <v>172</v>
      </c>
      <c r="D24" s="90">
        <f>'เวลาเรียน(เทอม2)'!AA21-3</f>
        <v>17</v>
      </c>
      <c r="E24" s="91">
        <f>'บันทึกคะแนน(เทอม1)'!N24</f>
        <v>43</v>
      </c>
      <c r="F24" s="90">
        <v>4</v>
      </c>
      <c r="G24" s="90">
        <v>4</v>
      </c>
      <c r="H24" s="89">
        <v>4</v>
      </c>
      <c r="I24" s="93"/>
      <c r="J24" s="90">
        <f t="shared" si="0"/>
        <v>72</v>
      </c>
      <c r="K24" s="90"/>
      <c r="L24" s="96">
        <v>8</v>
      </c>
      <c r="M24" s="90">
        <f t="shared" si="1"/>
        <v>80</v>
      </c>
      <c r="N24" s="94" t="str">
        <f t="shared" si="2"/>
        <v>4</v>
      </c>
      <c r="O24" s="95"/>
    </row>
    <row r="25" spans="1:15" ht="19.5" customHeight="1">
      <c r="A25" s="42">
        <v>18</v>
      </c>
      <c r="B25" s="42">
        <v>3588</v>
      </c>
      <c r="C25" s="104" t="s">
        <v>173</v>
      </c>
      <c r="D25" s="41">
        <f>'เวลาเรียน(เทอม2)'!AA22-3</f>
        <v>17</v>
      </c>
      <c r="E25" s="44">
        <f>'บันทึกคะแนน(เทอม1)'!N25</f>
        <v>45</v>
      </c>
      <c r="F25" s="41">
        <v>4</v>
      </c>
      <c r="G25" s="41">
        <v>4</v>
      </c>
      <c r="H25" s="42">
        <v>4</v>
      </c>
      <c r="I25" s="46"/>
      <c r="J25" s="41">
        <f aca="true" t="shared" si="3" ref="J25:J31">SUM(D25:H25)</f>
        <v>74</v>
      </c>
      <c r="K25" s="41"/>
      <c r="L25" s="99">
        <v>8</v>
      </c>
      <c r="M25" s="41">
        <f aca="true" t="shared" si="4" ref="M25:M31">SUM(J25:L25)</f>
        <v>82</v>
      </c>
      <c r="N25" s="47" t="str">
        <f aca="true" t="shared" si="5" ref="N25:N31">IF(M25&gt;=80,"4",IF(M25&gt;=75,"3.5",IF(M25&gt;=70,"3",IF(M25&gt;=65,"2.5",IF(M25&gt;=60,"2",IF(M25&gt;=55,"1.5",IF(M25&gt;=50,"1",IF(M25&lt;=49,"0"))))))))</f>
        <v>4</v>
      </c>
      <c r="O25" s="48"/>
    </row>
    <row r="26" spans="1:15" ht="19.5" customHeight="1">
      <c r="A26" s="89">
        <v>19</v>
      </c>
      <c r="B26" s="89">
        <v>3590</v>
      </c>
      <c r="C26" s="105" t="s">
        <v>174</v>
      </c>
      <c r="D26" s="90">
        <f>'เวลาเรียน(เทอม2)'!AA23-3</f>
        <v>17</v>
      </c>
      <c r="E26" s="91">
        <f>'บันทึกคะแนน(เทอม1)'!N26</f>
        <v>42</v>
      </c>
      <c r="F26" s="90">
        <v>4</v>
      </c>
      <c r="G26" s="90">
        <v>4</v>
      </c>
      <c r="H26" s="89">
        <v>4</v>
      </c>
      <c r="I26" s="93"/>
      <c r="J26" s="90">
        <f t="shared" si="3"/>
        <v>71</v>
      </c>
      <c r="K26" s="90"/>
      <c r="L26" s="96">
        <v>8</v>
      </c>
      <c r="M26" s="90">
        <f t="shared" si="4"/>
        <v>79</v>
      </c>
      <c r="N26" s="94" t="str">
        <f t="shared" si="5"/>
        <v>3.5</v>
      </c>
      <c r="O26" s="95"/>
    </row>
    <row r="27" spans="1:15" ht="19.5" customHeight="1">
      <c r="A27" s="42">
        <v>20</v>
      </c>
      <c r="B27" s="42">
        <v>3592</v>
      </c>
      <c r="C27" s="104" t="s">
        <v>175</v>
      </c>
      <c r="D27" s="41">
        <f>'เวลาเรียน(เทอม2)'!AA24-3</f>
        <v>17</v>
      </c>
      <c r="E27" s="44">
        <f>'บันทึกคะแนน(เทอม1)'!N27</f>
        <v>38</v>
      </c>
      <c r="F27" s="41">
        <v>4</v>
      </c>
      <c r="G27" s="41">
        <v>4</v>
      </c>
      <c r="H27" s="42">
        <v>4</v>
      </c>
      <c r="I27" s="46"/>
      <c r="J27" s="41">
        <f t="shared" si="3"/>
        <v>67</v>
      </c>
      <c r="K27" s="41"/>
      <c r="L27" s="99">
        <v>8</v>
      </c>
      <c r="M27" s="41">
        <f t="shared" si="4"/>
        <v>75</v>
      </c>
      <c r="N27" s="47" t="str">
        <f t="shared" si="5"/>
        <v>3.5</v>
      </c>
      <c r="O27" s="48"/>
    </row>
    <row r="28" spans="1:15" ht="19.5" customHeight="1">
      <c r="A28" s="89">
        <v>21</v>
      </c>
      <c r="B28" s="89">
        <v>3708</v>
      </c>
      <c r="C28" s="105" t="s">
        <v>176</v>
      </c>
      <c r="D28" s="90">
        <f>'เวลาเรียน(เทอม2)'!AA25-3</f>
        <v>17</v>
      </c>
      <c r="E28" s="91">
        <f>'บันทึกคะแนน(เทอม1)'!N28</f>
        <v>40</v>
      </c>
      <c r="F28" s="90">
        <v>4</v>
      </c>
      <c r="G28" s="90">
        <v>4</v>
      </c>
      <c r="H28" s="89">
        <v>4</v>
      </c>
      <c r="I28" s="93"/>
      <c r="J28" s="90">
        <f t="shared" si="3"/>
        <v>69</v>
      </c>
      <c r="K28" s="90"/>
      <c r="L28" s="96">
        <v>8</v>
      </c>
      <c r="M28" s="90">
        <f t="shared" si="4"/>
        <v>77</v>
      </c>
      <c r="N28" s="94" t="str">
        <f t="shared" si="5"/>
        <v>3.5</v>
      </c>
      <c r="O28" s="95"/>
    </row>
    <row r="29" spans="1:15" ht="19.5" customHeight="1">
      <c r="A29" s="42">
        <v>22</v>
      </c>
      <c r="B29" s="42">
        <v>3768</v>
      </c>
      <c r="C29" s="104" t="s">
        <v>177</v>
      </c>
      <c r="D29" s="41">
        <f>'เวลาเรียน(เทอม2)'!AA26-3</f>
        <v>17</v>
      </c>
      <c r="E29" s="44">
        <f>'บันทึกคะแนน(เทอม1)'!N29</f>
        <v>37</v>
      </c>
      <c r="F29" s="41">
        <v>4</v>
      </c>
      <c r="G29" s="41">
        <v>4</v>
      </c>
      <c r="H29" s="42">
        <v>4</v>
      </c>
      <c r="I29" s="46"/>
      <c r="J29" s="41">
        <f t="shared" si="3"/>
        <v>66</v>
      </c>
      <c r="K29" s="41"/>
      <c r="L29" s="99">
        <v>8</v>
      </c>
      <c r="M29" s="41">
        <f t="shared" si="4"/>
        <v>74</v>
      </c>
      <c r="N29" s="47" t="str">
        <f t="shared" si="5"/>
        <v>3</v>
      </c>
      <c r="O29" s="48"/>
    </row>
    <row r="30" spans="1:15" ht="19.5" customHeight="1">
      <c r="A30" s="89">
        <v>23</v>
      </c>
      <c r="B30" s="89">
        <v>3810</v>
      </c>
      <c r="C30" s="105" t="s">
        <v>178</v>
      </c>
      <c r="D30" s="90">
        <f>'เวลาเรียน(เทอม2)'!AA27-3</f>
        <v>17</v>
      </c>
      <c r="E30" s="91">
        <f>'บันทึกคะแนน(เทอม1)'!N30</f>
        <v>43</v>
      </c>
      <c r="F30" s="90">
        <v>4</v>
      </c>
      <c r="G30" s="90">
        <v>4</v>
      </c>
      <c r="H30" s="89">
        <v>4</v>
      </c>
      <c r="I30" s="93"/>
      <c r="J30" s="90">
        <f t="shared" si="3"/>
        <v>72</v>
      </c>
      <c r="K30" s="90"/>
      <c r="L30" s="96">
        <v>8</v>
      </c>
      <c r="M30" s="90">
        <f t="shared" si="4"/>
        <v>80</v>
      </c>
      <c r="N30" s="94" t="str">
        <f t="shared" si="5"/>
        <v>4</v>
      </c>
      <c r="O30" s="95"/>
    </row>
    <row r="31" spans="1:15" ht="19.5" customHeight="1">
      <c r="A31" s="42">
        <v>24</v>
      </c>
      <c r="B31" s="42">
        <v>3854</v>
      </c>
      <c r="C31" s="104" t="s">
        <v>179</v>
      </c>
      <c r="D31" s="41">
        <f>'เวลาเรียน(เทอม2)'!AA28-3</f>
        <v>17</v>
      </c>
      <c r="E31" s="41">
        <f>'บันทึกคะแนน(เทอม1)'!N31</f>
        <v>40</v>
      </c>
      <c r="F31" s="41">
        <v>4</v>
      </c>
      <c r="G31" s="41">
        <v>4</v>
      </c>
      <c r="H31" s="42">
        <v>4</v>
      </c>
      <c r="I31" s="46"/>
      <c r="J31" s="41">
        <f t="shared" si="3"/>
        <v>69</v>
      </c>
      <c r="K31" s="41"/>
      <c r="L31" s="41">
        <v>8</v>
      </c>
      <c r="M31" s="41">
        <f t="shared" si="4"/>
        <v>77</v>
      </c>
      <c r="N31" s="47" t="str">
        <f t="shared" si="5"/>
        <v>3.5</v>
      </c>
      <c r="O31" s="48"/>
    </row>
    <row r="32" spans="1:15" ht="19.5" customHeight="1">
      <c r="A32" s="71"/>
      <c r="B32" s="72"/>
      <c r="C32" s="73"/>
      <c r="D32" s="74"/>
      <c r="E32" s="75"/>
      <c r="F32" s="74"/>
      <c r="G32" s="74"/>
      <c r="H32" s="71"/>
      <c r="I32" s="76"/>
      <c r="J32" s="74"/>
      <c r="K32" s="74"/>
      <c r="L32" s="74"/>
      <c r="M32" s="74"/>
      <c r="N32" s="77"/>
      <c r="O32" s="78"/>
    </row>
    <row r="33" spans="1:15" s="57" customFormat="1" ht="18" customHeight="1">
      <c r="A33" s="50"/>
      <c r="B33" s="50"/>
      <c r="C33" s="51"/>
      <c r="D33" s="52"/>
      <c r="E33" s="52"/>
      <c r="F33" s="52"/>
      <c r="G33" s="53"/>
      <c r="H33" s="52"/>
      <c r="I33" s="52"/>
      <c r="J33" s="54"/>
      <c r="K33" s="54"/>
      <c r="L33" s="54"/>
      <c r="M33" s="55"/>
      <c r="N33" s="56"/>
      <c r="O33" s="55"/>
    </row>
    <row r="34" spans="1:15" s="57" customFormat="1" ht="19.5" customHeight="1">
      <c r="A34" s="79"/>
      <c r="B34" s="79"/>
      <c r="C34" s="237" t="s">
        <v>121</v>
      </c>
      <c r="D34" s="237"/>
      <c r="E34" s="237"/>
      <c r="F34" s="110"/>
      <c r="G34" s="80"/>
      <c r="H34" s="238" t="s">
        <v>112</v>
      </c>
      <c r="I34" s="238"/>
      <c r="J34" s="238"/>
      <c r="K34" s="238"/>
      <c r="L34" s="238"/>
      <c r="M34" s="238"/>
      <c r="N34" s="238"/>
      <c r="O34" s="81"/>
    </row>
    <row r="35" spans="1:15" s="57" customFormat="1" ht="21">
      <c r="A35" s="79"/>
      <c r="B35" s="79"/>
      <c r="C35" s="237" t="s">
        <v>118</v>
      </c>
      <c r="D35" s="237"/>
      <c r="E35" s="237"/>
      <c r="F35" s="110"/>
      <c r="G35" s="80"/>
      <c r="H35" s="238" t="s">
        <v>181</v>
      </c>
      <c r="I35" s="238"/>
      <c r="J35" s="238"/>
      <c r="K35" s="238"/>
      <c r="L35" s="238"/>
      <c r="M35" s="238"/>
      <c r="N35" s="238"/>
      <c r="O35" s="81"/>
    </row>
    <row r="36" spans="1:15" s="57" customFormat="1" ht="20.25" customHeight="1">
      <c r="A36" s="79"/>
      <c r="B36" s="79"/>
      <c r="C36" s="237" t="s">
        <v>119</v>
      </c>
      <c r="D36" s="237"/>
      <c r="E36" s="237"/>
      <c r="F36" s="110"/>
      <c r="G36" s="80"/>
      <c r="H36" s="238" t="s">
        <v>120</v>
      </c>
      <c r="I36" s="238"/>
      <c r="J36" s="238"/>
      <c r="K36" s="238"/>
      <c r="L36" s="238"/>
      <c r="M36" s="238"/>
      <c r="N36" s="238"/>
      <c r="O36" s="81"/>
    </row>
    <row r="37" spans="1:15" s="57" customFormat="1" ht="15" customHeight="1">
      <c r="A37" s="50"/>
      <c r="B37" s="50"/>
      <c r="C37" s="51"/>
      <c r="D37" s="52"/>
      <c r="E37" s="52"/>
      <c r="F37" s="52"/>
      <c r="G37" s="53"/>
      <c r="H37" s="52"/>
      <c r="I37" s="52"/>
      <c r="J37" s="54"/>
      <c r="K37" s="54"/>
      <c r="L37" s="54"/>
      <c r="M37" s="55"/>
      <c r="N37" s="56"/>
      <c r="O37" s="55"/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</sheetData>
  <sheetProtection/>
  <mergeCells count="19">
    <mergeCell ref="C35:E35"/>
    <mergeCell ref="H35:N35"/>
    <mergeCell ref="C36:E36"/>
    <mergeCell ref="H36:N36"/>
    <mergeCell ref="D3:I4"/>
    <mergeCell ref="L4:L6"/>
    <mergeCell ref="M4:M6"/>
    <mergeCell ref="N4:N6"/>
    <mergeCell ref="K4:K5"/>
    <mergeCell ref="O4:O6"/>
    <mergeCell ref="C34:E34"/>
    <mergeCell ref="H34:N34"/>
    <mergeCell ref="A1:O1"/>
    <mergeCell ref="A2:O2"/>
    <mergeCell ref="A3:A6"/>
    <mergeCell ref="B3:B6"/>
    <mergeCell ref="C3:C6"/>
    <mergeCell ref="J3:O3"/>
    <mergeCell ref="J4:J6"/>
  </mergeCells>
  <printOptions/>
  <pageMargins left="0.984251968503937" right="0.1968503937007874" top="0.3937007874015748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7"/>
  <sheetViews>
    <sheetView view="pageBreakPreview" zoomScale="145" zoomScaleSheetLayoutView="145" zoomScalePageLayoutView="110" workbookViewId="0" topLeftCell="A9">
      <selection activeCell="I27" sqref="I27"/>
    </sheetView>
  </sheetViews>
  <sheetFormatPr defaultColWidth="8.7109375" defaultRowHeight="12.75"/>
  <cols>
    <col min="1" max="1" width="2.28125" style="58" customWidth="1"/>
    <col min="2" max="2" width="4.140625" style="58" customWidth="1"/>
    <col min="3" max="3" width="21.28125" style="49" customWidth="1"/>
    <col min="4" max="8" width="4.7109375" style="49" customWidth="1"/>
    <col min="9" max="9" width="4.00390625" style="49" customWidth="1"/>
    <col min="10" max="10" width="4.7109375" style="49" customWidth="1"/>
    <col min="11" max="11" width="33.7109375" style="49" customWidth="1"/>
    <col min="12" max="16384" width="8.7109375" style="49" customWidth="1"/>
  </cols>
  <sheetData>
    <row r="1" ht="12.75" customHeight="1"/>
    <row r="2" spans="1:11" ht="18">
      <c r="A2" s="253" t="s">
        <v>140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5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ht="25.5" customHeight="1">
      <c r="A4" s="234" t="s">
        <v>6</v>
      </c>
      <c r="B4" s="234" t="s">
        <v>7</v>
      </c>
      <c r="C4" s="205" t="s">
        <v>4</v>
      </c>
      <c r="D4" s="225" t="s">
        <v>152</v>
      </c>
      <c r="E4" s="225"/>
      <c r="F4" s="225"/>
      <c r="G4" s="225"/>
      <c r="H4" s="225"/>
      <c r="I4" s="225"/>
      <c r="J4" s="225"/>
      <c r="K4" s="254" t="s">
        <v>30</v>
      </c>
    </row>
    <row r="5" spans="1:11" ht="25.5" customHeight="1">
      <c r="A5" s="234"/>
      <c r="B5" s="234"/>
      <c r="C5" s="251"/>
      <c r="D5" s="220" t="s">
        <v>55</v>
      </c>
      <c r="E5" s="221"/>
      <c r="F5" s="221"/>
      <c r="G5" s="221"/>
      <c r="H5" s="256"/>
      <c r="I5" s="222" t="s">
        <v>8</v>
      </c>
      <c r="J5" s="222" t="s">
        <v>56</v>
      </c>
      <c r="K5" s="255"/>
    </row>
    <row r="6" spans="1:11" ht="25.5" customHeight="1">
      <c r="A6" s="234"/>
      <c r="B6" s="234"/>
      <c r="C6" s="251"/>
      <c r="D6" s="42">
        <v>1</v>
      </c>
      <c r="E6" s="42">
        <v>2</v>
      </c>
      <c r="F6" s="42">
        <v>3</v>
      </c>
      <c r="G6" s="42">
        <v>4</v>
      </c>
      <c r="H6" s="42">
        <v>5</v>
      </c>
      <c r="I6" s="224"/>
      <c r="J6" s="223"/>
      <c r="K6" s="255"/>
    </row>
    <row r="7" spans="1:11" ht="25.5" customHeight="1">
      <c r="A7" s="234"/>
      <c r="B7" s="234"/>
      <c r="C7" s="206"/>
      <c r="D7" s="97" t="s">
        <v>31</v>
      </c>
      <c r="E7" s="97" t="s">
        <v>31</v>
      </c>
      <c r="F7" s="97" t="s">
        <v>31</v>
      </c>
      <c r="G7" s="97" t="s">
        <v>31</v>
      </c>
      <c r="H7" s="97" t="s">
        <v>31</v>
      </c>
      <c r="I7" s="31">
        <v>100</v>
      </c>
      <c r="J7" s="257"/>
      <c r="K7" s="255"/>
    </row>
    <row r="8" spans="1:11" s="57" customFormat="1" ht="15" customHeight="1">
      <c r="A8" s="86">
        <v>1</v>
      </c>
      <c r="B8" s="82">
        <v>3565</v>
      </c>
      <c r="C8" s="83" t="s">
        <v>156</v>
      </c>
      <c r="D8" s="86">
        <v>15</v>
      </c>
      <c r="E8" s="86">
        <v>15</v>
      </c>
      <c r="F8" s="86">
        <v>12</v>
      </c>
      <c r="G8" s="86">
        <v>12</v>
      </c>
      <c r="H8" s="86">
        <v>12</v>
      </c>
      <c r="I8" s="86">
        <f>SUM(D8:H8)</f>
        <v>66</v>
      </c>
      <c r="J8" s="86" t="str">
        <f>IF(I8&gt;=80,"ดีเยี่ยม",IF(I8&gt;=65,"ดี",IF(I8&gt;=50,"ผ่าน","ไม่ผ่าน")))</f>
        <v>ดี</v>
      </c>
      <c r="K8" s="64" t="s">
        <v>53</v>
      </c>
    </row>
    <row r="9" spans="1:11" s="57" customFormat="1" ht="15" customHeight="1">
      <c r="A9" s="31">
        <v>2</v>
      </c>
      <c r="B9" s="33">
        <v>3566</v>
      </c>
      <c r="C9" s="68" t="s">
        <v>157</v>
      </c>
      <c r="D9" s="31">
        <v>15</v>
      </c>
      <c r="E9" s="31">
        <v>14</v>
      </c>
      <c r="F9" s="31">
        <v>12</v>
      </c>
      <c r="G9" s="31">
        <v>12</v>
      </c>
      <c r="H9" s="31">
        <v>12</v>
      </c>
      <c r="I9" s="31">
        <f aca="true" t="shared" si="0" ref="I9:I19">SUM(D9:H9)</f>
        <v>65</v>
      </c>
      <c r="J9" s="31" t="str">
        <f aca="true" t="shared" si="1" ref="J9:J19">IF(I9&gt;=80,"ดีเยี่ยม",IF(I9&gt;=65,"ดี",IF(I9&gt;=50,"ผ่าน","ไม่ผ่าน")))</f>
        <v>ดี</v>
      </c>
      <c r="K9" s="64" t="s">
        <v>88</v>
      </c>
    </row>
    <row r="10" spans="1:11" s="57" customFormat="1" ht="15" customHeight="1">
      <c r="A10" s="86">
        <v>3</v>
      </c>
      <c r="B10" s="82">
        <v>3567</v>
      </c>
      <c r="C10" s="83" t="s">
        <v>158</v>
      </c>
      <c r="D10" s="86">
        <v>15</v>
      </c>
      <c r="E10" s="86">
        <v>15</v>
      </c>
      <c r="F10" s="86">
        <v>14</v>
      </c>
      <c r="G10" s="86">
        <v>13</v>
      </c>
      <c r="H10" s="86">
        <v>15</v>
      </c>
      <c r="I10" s="86">
        <f t="shared" si="0"/>
        <v>72</v>
      </c>
      <c r="J10" s="86" t="str">
        <f t="shared" si="1"/>
        <v>ดี</v>
      </c>
      <c r="K10" s="64" t="s">
        <v>89</v>
      </c>
    </row>
    <row r="11" spans="1:11" s="57" customFormat="1" ht="15" customHeight="1">
      <c r="A11" s="31">
        <v>4</v>
      </c>
      <c r="B11" s="33">
        <v>3568</v>
      </c>
      <c r="C11" s="68" t="s">
        <v>159</v>
      </c>
      <c r="D11" s="31">
        <v>16</v>
      </c>
      <c r="E11" s="31">
        <v>16</v>
      </c>
      <c r="F11" s="31">
        <v>16</v>
      </c>
      <c r="G11" s="31">
        <v>15</v>
      </c>
      <c r="H11" s="31">
        <v>15</v>
      </c>
      <c r="I11" s="31">
        <f aca="true" t="shared" si="2" ref="I11:I16">SUM(D11:H11)</f>
        <v>78</v>
      </c>
      <c r="J11" s="31" t="str">
        <f>IF(I11&gt;=80,"ดีเยี่ยม",IF(I11&gt;=65,"ดี",IF(I11&gt;=50,"ผ่าน","ไม่ผ่าน")))</f>
        <v>ดี</v>
      </c>
      <c r="K11" s="64" t="s">
        <v>90</v>
      </c>
    </row>
    <row r="12" spans="1:11" s="57" customFormat="1" ht="15" customHeight="1">
      <c r="A12" s="86">
        <v>5</v>
      </c>
      <c r="B12" s="82">
        <v>3569</v>
      </c>
      <c r="C12" s="83" t="s">
        <v>160</v>
      </c>
      <c r="D12" s="86">
        <v>17</v>
      </c>
      <c r="E12" s="86">
        <v>17</v>
      </c>
      <c r="F12" s="86">
        <v>17</v>
      </c>
      <c r="G12" s="86">
        <v>17</v>
      </c>
      <c r="H12" s="86">
        <v>16</v>
      </c>
      <c r="I12" s="86">
        <f t="shared" si="2"/>
        <v>84</v>
      </c>
      <c r="J12" s="86" t="str">
        <f t="shared" si="1"/>
        <v>ดีเยี่ยม</v>
      </c>
      <c r="K12" s="64" t="s">
        <v>91</v>
      </c>
    </row>
    <row r="13" spans="1:11" s="57" customFormat="1" ht="15" customHeight="1">
      <c r="A13" s="31">
        <v>6</v>
      </c>
      <c r="B13" s="33">
        <v>3571</v>
      </c>
      <c r="C13" s="68" t="s">
        <v>161</v>
      </c>
      <c r="D13" s="31">
        <v>15</v>
      </c>
      <c r="E13" s="31">
        <v>15</v>
      </c>
      <c r="F13" s="31">
        <v>14</v>
      </c>
      <c r="G13" s="31">
        <v>13</v>
      </c>
      <c r="H13" s="31">
        <v>15</v>
      </c>
      <c r="I13" s="31">
        <f t="shared" si="2"/>
        <v>72</v>
      </c>
      <c r="J13" s="31" t="str">
        <f t="shared" si="1"/>
        <v>ดี</v>
      </c>
      <c r="K13" s="64" t="s">
        <v>92</v>
      </c>
    </row>
    <row r="14" spans="1:11" s="57" customFormat="1" ht="15" customHeight="1">
      <c r="A14" s="86">
        <v>7</v>
      </c>
      <c r="B14" s="82">
        <v>3572</v>
      </c>
      <c r="C14" s="83" t="s">
        <v>162</v>
      </c>
      <c r="D14" s="86">
        <v>17</v>
      </c>
      <c r="E14" s="86">
        <v>17</v>
      </c>
      <c r="F14" s="86">
        <v>16</v>
      </c>
      <c r="G14" s="86">
        <v>16</v>
      </c>
      <c r="H14" s="86">
        <v>15</v>
      </c>
      <c r="I14" s="86">
        <f t="shared" si="2"/>
        <v>81</v>
      </c>
      <c r="J14" s="86" t="str">
        <f t="shared" si="1"/>
        <v>ดีเยี่ยม</v>
      </c>
      <c r="K14" s="64" t="s">
        <v>93</v>
      </c>
    </row>
    <row r="15" spans="1:11" s="57" customFormat="1" ht="15" customHeight="1">
      <c r="A15" s="31">
        <v>8</v>
      </c>
      <c r="B15" s="33">
        <v>3573</v>
      </c>
      <c r="C15" s="68" t="s">
        <v>163</v>
      </c>
      <c r="D15" s="31">
        <v>17</v>
      </c>
      <c r="E15" s="31">
        <v>17</v>
      </c>
      <c r="F15" s="31">
        <v>17</v>
      </c>
      <c r="G15" s="31">
        <v>16</v>
      </c>
      <c r="H15" s="31">
        <v>15</v>
      </c>
      <c r="I15" s="31">
        <f t="shared" si="2"/>
        <v>82</v>
      </c>
      <c r="J15" s="31" t="str">
        <f t="shared" si="1"/>
        <v>ดีเยี่ยม</v>
      </c>
      <c r="K15" s="64" t="s">
        <v>94</v>
      </c>
    </row>
    <row r="16" spans="1:11" s="57" customFormat="1" ht="15" customHeight="1">
      <c r="A16" s="86">
        <v>9</v>
      </c>
      <c r="B16" s="82">
        <v>3575</v>
      </c>
      <c r="C16" s="83" t="s">
        <v>164</v>
      </c>
      <c r="D16" s="86">
        <v>17</v>
      </c>
      <c r="E16" s="86">
        <v>17</v>
      </c>
      <c r="F16" s="86">
        <v>17</v>
      </c>
      <c r="G16" s="86">
        <v>16</v>
      </c>
      <c r="H16" s="86">
        <v>15</v>
      </c>
      <c r="I16" s="86">
        <f t="shared" si="2"/>
        <v>82</v>
      </c>
      <c r="J16" s="86" t="str">
        <f t="shared" si="1"/>
        <v>ดีเยี่ยม</v>
      </c>
      <c r="K16" s="64" t="s">
        <v>95</v>
      </c>
    </row>
    <row r="17" spans="1:11" s="57" customFormat="1" ht="15" customHeight="1">
      <c r="A17" s="31">
        <v>10</v>
      </c>
      <c r="B17" s="33">
        <v>3577</v>
      </c>
      <c r="C17" s="68" t="s">
        <v>165</v>
      </c>
      <c r="D17" s="31">
        <v>17</v>
      </c>
      <c r="E17" s="31">
        <v>17</v>
      </c>
      <c r="F17" s="31">
        <v>17</v>
      </c>
      <c r="G17" s="31">
        <v>16</v>
      </c>
      <c r="H17" s="31">
        <v>15</v>
      </c>
      <c r="I17" s="31">
        <f t="shared" si="0"/>
        <v>82</v>
      </c>
      <c r="J17" s="31" t="str">
        <f t="shared" si="1"/>
        <v>ดีเยี่ยม</v>
      </c>
      <c r="K17" s="64" t="s">
        <v>96</v>
      </c>
    </row>
    <row r="18" spans="1:11" s="57" customFormat="1" ht="15" customHeight="1">
      <c r="A18" s="86">
        <v>11</v>
      </c>
      <c r="B18" s="82">
        <v>3580</v>
      </c>
      <c r="C18" s="83" t="s">
        <v>166</v>
      </c>
      <c r="D18" s="86">
        <v>15</v>
      </c>
      <c r="E18" s="86">
        <v>15</v>
      </c>
      <c r="F18" s="86">
        <v>14</v>
      </c>
      <c r="G18" s="86">
        <v>13</v>
      </c>
      <c r="H18" s="86">
        <v>15</v>
      </c>
      <c r="I18" s="86">
        <f t="shared" si="0"/>
        <v>72</v>
      </c>
      <c r="J18" s="86" t="str">
        <f t="shared" si="1"/>
        <v>ดี</v>
      </c>
      <c r="K18" s="64" t="s">
        <v>97</v>
      </c>
    </row>
    <row r="19" spans="1:11" s="57" customFormat="1" ht="15" customHeight="1">
      <c r="A19" s="31">
        <v>12</v>
      </c>
      <c r="B19" s="33">
        <v>3581</v>
      </c>
      <c r="C19" s="68" t="s">
        <v>167</v>
      </c>
      <c r="D19" s="31">
        <v>17</v>
      </c>
      <c r="E19" s="31">
        <v>17</v>
      </c>
      <c r="F19" s="31">
        <v>17</v>
      </c>
      <c r="G19" s="31">
        <v>16</v>
      </c>
      <c r="H19" s="31">
        <v>15</v>
      </c>
      <c r="I19" s="31">
        <f t="shared" si="0"/>
        <v>82</v>
      </c>
      <c r="J19" s="31" t="str">
        <f t="shared" si="1"/>
        <v>ดีเยี่ยม</v>
      </c>
      <c r="K19" s="64" t="s">
        <v>98</v>
      </c>
    </row>
    <row r="20" spans="1:11" s="57" customFormat="1" ht="15" customHeight="1">
      <c r="A20" s="86">
        <v>13</v>
      </c>
      <c r="B20" s="82">
        <v>3583</v>
      </c>
      <c r="C20" s="83" t="s">
        <v>168</v>
      </c>
      <c r="D20" s="86">
        <v>17</v>
      </c>
      <c r="E20" s="86">
        <v>17</v>
      </c>
      <c r="F20" s="86">
        <v>17</v>
      </c>
      <c r="G20" s="86">
        <v>16</v>
      </c>
      <c r="H20" s="86">
        <v>15</v>
      </c>
      <c r="I20" s="86">
        <f aca="true" t="shared" si="3" ref="I20:I31">SUM(D20:H20)</f>
        <v>82</v>
      </c>
      <c r="J20" s="86" t="str">
        <f aca="true" t="shared" si="4" ref="J20:J31">IF(I20&gt;=80,"ดีเยี่ยม",IF(I20&gt;=65,"ดี",IF(I20&gt;=50,"ผ่าน","ไม่ผ่าน")))</f>
        <v>ดีเยี่ยม</v>
      </c>
      <c r="K20" s="64" t="s">
        <v>99</v>
      </c>
    </row>
    <row r="21" spans="1:11" s="57" customFormat="1" ht="15" customHeight="1">
      <c r="A21" s="31">
        <v>14</v>
      </c>
      <c r="B21" s="31">
        <v>3672</v>
      </c>
      <c r="C21" s="70" t="s">
        <v>169</v>
      </c>
      <c r="D21" s="31">
        <v>17</v>
      </c>
      <c r="E21" s="31">
        <v>17</v>
      </c>
      <c r="F21" s="31">
        <v>17</v>
      </c>
      <c r="G21" s="31">
        <v>16</v>
      </c>
      <c r="H21" s="31">
        <v>15</v>
      </c>
      <c r="I21" s="31">
        <f t="shared" si="3"/>
        <v>82</v>
      </c>
      <c r="J21" s="31" t="str">
        <f t="shared" si="4"/>
        <v>ดีเยี่ยม</v>
      </c>
      <c r="K21" s="248"/>
    </row>
    <row r="22" spans="1:11" s="57" customFormat="1" ht="15" customHeight="1">
      <c r="A22" s="86">
        <v>15</v>
      </c>
      <c r="B22" s="86">
        <v>3873</v>
      </c>
      <c r="C22" s="88" t="s">
        <v>171</v>
      </c>
      <c r="D22" s="86">
        <v>17</v>
      </c>
      <c r="E22" s="86">
        <v>17</v>
      </c>
      <c r="F22" s="86">
        <v>17</v>
      </c>
      <c r="G22" s="86">
        <v>16</v>
      </c>
      <c r="H22" s="86">
        <v>15</v>
      </c>
      <c r="I22" s="86">
        <f t="shared" si="3"/>
        <v>82</v>
      </c>
      <c r="J22" s="86" t="str">
        <f t="shared" si="4"/>
        <v>ดีเยี่ยม</v>
      </c>
      <c r="K22" s="248"/>
    </row>
    <row r="23" spans="1:11" s="57" customFormat="1" ht="15" customHeight="1">
      <c r="A23" s="31">
        <v>16</v>
      </c>
      <c r="B23" s="31">
        <v>3878</v>
      </c>
      <c r="C23" s="70" t="s">
        <v>170</v>
      </c>
      <c r="D23" s="31">
        <v>17</v>
      </c>
      <c r="E23" s="31">
        <v>17</v>
      </c>
      <c r="F23" s="31">
        <v>17</v>
      </c>
      <c r="G23" s="31">
        <v>16</v>
      </c>
      <c r="H23" s="31">
        <v>15</v>
      </c>
      <c r="I23" s="31">
        <f t="shared" si="3"/>
        <v>82</v>
      </c>
      <c r="J23" s="31" t="str">
        <f t="shared" si="4"/>
        <v>ดีเยี่ยม</v>
      </c>
      <c r="K23" s="248"/>
    </row>
    <row r="24" spans="1:11" s="57" customFormat="1" ht="15" customHeight="1">
      <c r="A24" s="86">
        <v>17</v>
      </c>
      <c r="B24" s="86">
        <v>3584</v>
      </c>
      <c r="C24" s="88" t="s">
        <v>172</v>
      </c>
      <c r="D24" s="86">
        <v>12</v>
      </c>
      <c r="E24" s="86">
        <v>12</v>
      </c>
      <c r="F24" s="86">
        <v>12</v>
      </c>
      <c r="G24" s="86">
        <v>12</v>
      </c>
      <c r="H24" s="86">
        <v>12</v>
      </c>
      <c r="I24" s="86">
        <f t="shared" si="3"/>
        <v>60</v>
      </c>
      <c r="J24" s="86" t="str">
        <f t="shared" si="4"/>
        <v>ผ่าน</v>
      </c>
      <c r="K24" s="248"/>
    </row>
    <row r="25" spans="1:11" s="57" customFormat="1" ht="15" customHeight="1">
      <c r="A25" s="31">
        <v>18</v>
      </c>
      <c r="B25" s="31">
        <v>3588</v>
      </c>
      <c r="C25" s="70" t="s">
        <v>173</v>
      </c>
      <c r="D25" s="31">
        <v>12</v>
      </c>
      <c r="E25" s="31">
        <v>12</v>
      </c>
      <c r="F25" s="31">
        <v>12</v>
      </c>
      <c r="G25" s="31">
        <v>12</v>
      </c>
      <c r="H25" s="31">
        <v>12</v>
      </c>
      <c r="I25" s="31">
        <f aca="true" t="shared" si="5" ref="I25:I31">SUM(D25:H25)</f>
        <v>60</v>
      </c>
      <c r="J25" s="31" t="str">
        <f aca="true" t="shared" si="6" ref="J25:J31">IF(I25&gt;=80,"ดีเยี่ยม",IF(I25&gt;=65,"ดี",IF(I25&gt;=50,"ผ่าน","ไม่ผ่าน")))</f>
        <v>ผ่าน</v>
      </c>
      <c r="K25" s="248"/>
    </row>
    <row r="26" spans="1:11" s="57" customFormat="1" ht="15" customHeight="1">
      <c r="A26" s="86">
        <v>19</v>
      </c>
      <c r="B26" s="86">
        <v>3590</v>
      </c>
      <c r="C26" s="88" t="s">
        <v>174</v>
      </c>
      <c r="D26" s="86">
        <v>12</v>
      </c>
      <c r="E26" s="86">
        <v>12</v>
      </c>
      <c r="F26" s="86">
        <v>12</v>
      </c>
      <c r="G26" s="86">
        <v>12</v>
      </c>
      <c r="H26" s="86">
        <v>12</v>
      </c>
      <c r="I26" s="86">
        <f t="shared" si="5"/>
        <v>60</v>
      </c>
      <c r="J26" s="86" t="str">
        <f t="shared" si="6"/>
        <v>ผ่าน</v>
      </c>
      <c r="K26" s="248"/>
    </row>
    <row r="27" spans="1:11" s="57" customFormat="1" ht="15" customHeight="1">
      <c r="A27" s="31">
        <v>20</v>
      </c>
      <c r="B27" s="31">
        <v>3592</v>
      </c>
      <c r="C27" s="70" t="s">
        <v>175</v>
      </c>
      <c r="D27" s="31">
        <v>12</v>
      </c>
      <c r="E27" s="31">
        <v>12</v>
      </c>
      <c r="F27" s="31">
        <v>12</v>
      </c>
      <c r="G27" s="31">
        <v>12</v>
      </c>
      <c r="H27" s="31">
        <v>12</v>
      </c>
      <c r="I27" s="31">
        <f t="shared" si="5"/>
        <v>60</v>
      </c>
      <c r="J27" s="31" t="str">
        <f t="shared" si="6"/>
        <v>ผ่าน</v>
      </c>
      <c r="K27" s="248"/>
    </row>
    <row r="28" spans="1:11" s="57" customFormat="1" ht="15" customHeight="1">
      <c r="A28" s="86">
        <v>21</v>
      </c>
      <c r="B28" s="86">
        <v>3708</v>
      </c>
      <c r="C28" s="88" t="s">
        <v>176</v>
      </c>
      <c r="D28" s="86">
        <v>12</v>
      </c>
      <c r="E28" s="86">
        <v>12</v>
      </c>
      <c r="F28" s="86">
        <v>12</v>
      </c>
      <c r="G28" s="86">
        <v>12</v>
      </c>
      <c r="H28" s="86">
        <v>12</v>
      </c>
      <c r="I28" s="86">
        <f t="shared" si="5"/>
        <v>60</v>
      </c>
      <c r="J28" s="86" t="str">
        <f t="shared" si="6"/>
        <v>ผ่าน</v>
      </c>
      <c r="K28" s="248"/>
    </row>
    <row r="29" spans="1:11" s="57" customFormat="1" ht="15" customHeight="1">
      <c r="A29" s="31">
        <v>22</v>
      </c>
      <c r="B29" s="31">
        <v>3768</v>
      </c>
      <c r="C29" s="70" t="s">
        <v>177</v>
      </c>
      <c r="D29" s="31">
        <v>12</v>
      </c>
      <c r="E29" s="31">
        <v>12</v>
      </c>
      <c r="F29" s="31">
        <v>12</v>
      </c>
      <c r="G29" s="31">
        <v>12</v>
      </c>
      <c r="H29" s="31">
        <v>12</v>
      </c>
      <c r="I29" s="31">
        <f t="shared" si="5"/>
        <v>60</v>
      </c>
      <c r="J29" s="31" t="str">
        <f t="shared" si="6"/>
        <v>ผ่าน</v>
      </c>
      <c r="K29" s="248"/>
    </row>
    <row r="30" spans="1:11" s="57" customFormat="1" ht="15" customHeight="1">
      <c r="A30" s="86">
        <v>23</v>
      </c>
      <c r="B30" s="86">
        <v>3810</v>
      </c>
      <c r="C30" s="88" t="s">
        <v>178</v>
      </c>
      <c r="D30" s="86">
        <v>12</v>
      </c>
      <c r="E30" s="86">
        <v>12</v>
      </c>
      <c r="F30" s="86">
        <v>12</v>
      </c>
      <c r="G30" s="86">
        <v>12</v>
      </c>
      <c r="H30" s="86">
        <v>12</v>
      </c>
      <c r="I30" s="86">
        <f t="shared" si="5"/>
        <v>60</v>
      </c>
      <c r="J30" s="86" t="str">
        <f t="shared" si="6"/>
        <v>ผ่าน</v>
      </c>
      <c r="K30" s="248"/>
    </row>
    <row r="31" spans="1:11" s="57" customFormat="1" ht="15" customHeight="1">
      <c r="A31" s="31">
        <v>24</v>
      </c>
      <c r="B31" s="31">
        <v>3854</v>
      </c>
      <c r="C31" s="70" t="s">
        <v>179</v>
      </c>
      <c r="D31" s="31">
        <v>12</v>
      </c>
      <c r="E31" s="31">
        <v>12</v>
      </c>
      <c r="F31" s="31">
        <v>12</v>
      </c>
      <c r="G31" s="31">
        <v>12</v>
      </c>
      <c r="H31" s="31">
        <v>12</v>
      </c>
      <c r="I31" s="31">
        <f t="shared" si="5"/>
        <v>60</v>
      </c>
      <c r="J31" s="31" t="str">
        <f t="shared" si="6"/>
        <v>ผ่าน</v>
      </c>
      <c r="K31" s="248"/>
    </row>
    <row r="32" spans="1:11" s="57" customFormat="1" ht="15" customHeight="1">
      <c r="A32" s="98"/>
      <c r="B32" s="98"/>
      <c r="C32" s="51"/>
      <c r="D32" s="49"/>
      <c r="E32" s="49"/>
      <c r="F32" s="49"/>
      <c r="G32" s="49"/>
      <c r="H32" s="49"/>
      <c r="I32" s="49"/>
      <c r="J32" s="49"/>
      <c r="K32" s="65"/>
    </row>
    <row r="33" ht="16.5" customHeight="1"/>
    <row r="34" ht="16.5" customHeight="1"/>
    <row r="35" spans="2:11" ht="16.5" customHeight="1">
      <c r="B35" s="249" t="s">
        <v>108</v>
      </c>
      <c r="C35" s="249"/>
      <c r="D35" s="249"/>
      <c r="E35" s="249"/>
      <c r="F35" s="249"/>
      <c r="I35" s="249" t="s">
        <v>109</v>
      </c>
      <c r="J35" s="249"/>
      <c r="K35" s="249"/>
    </row>
    <row r="36" spans="3:11" ht="16.5" customHeight="1">
      <c r="C36" s="249" t="s">
        <v>118</v>
      </c>
      <c r="D36" s="249"/>
      <c r="E36" s="249"/>
      <c r="I36" s="249" t="s">
        <v>181</v>
      </c>
      <c r="J36" s="249"/>
      <c r="K36" s="249"/>
    </row>
    <row r="37" spans="3:11" ht="16.5" customHeight="1">
      <c r="C37" s="249" t="s">
        <v>119</v>
      </c>
      <c r="D37" s="249"/>
      <c r="E37" s="249"/>
      <c r="I37" s="250" t="s">
        <v>122</v>
      </c>
      <c r="J37" s="250"/>
      <c r="K37" s="250"/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17">
    <mergeCell ref="A4:A7"/>
    <mergeCell ref="B4:B7"/>
    <mergeCell ref="C4:C7"/>
    <mergeCell ref="A3:K3"/>
    <mergeCell ref="A2:K2"/>
    <mergeCell ref="D4:J4"/>
    <mergeCell ref="K4:K7"/>
    <mergeCell ref="D5:H5"/>
    <mergeCell ref="I5:I6"/>
    <mergeCell ref="J5:J7"/>
    <mergeCell ref="K21:K31"/>
    <mergeCell ref="C36:E36"/>
    <mergeCell ref="C37:E37"/>
    <mergeCell ref="I35:K35"/>
    <mergeCell ref="I36:K36"/>
    <mergeCell ref="I37:K37"/>
    <mergeCell ref="B35:F35"/>
  </mergeCells>
  <printOptions/>
  <pageMargins left="0.7874015748031497" right="0.1968503937007874" top="0" bottom="0.196850393700787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Layout" zoomScale="115" zoomScalePageLayoutView="115" workbookViewId="0" topLeftCell="A4">
      <selection activeCell="K21" sqref="K21"/>
    </sheetView>
  </sheetViews>
  <sheetFormatPr defaultColWidth="8.57421875" defaultRowHeight="12.75"/>
  <cols>
    <col min="1" max="1" width="2.7109375" style="67" customWidth="1"/>
    <col min="2" max="2" width="23.28125" style="24" customWidth="1"/>
    <col min="3" max="3" width="2.57421875" style="34" customWidth="1"/>
    <col min="4" max="4" width="4.00390625" style="34" customWidth="1"/>
    <col min="5" max="5" width="19.57421875" style="24" customWidth="1"/>
    <col min="6" max="13" width="3.00390625" style="35" customWidth="1"/>
    <col min="14" max="14" width="4.7109375" style="35" bestFit="1" customWidth="1"/>
    <col min="15" max="15" width="9.28125" style="24" customWidth="1"/>
    <col min="16" max="18" width="4.7109375" style="24" customWidth="1"/>
    <col min="19" max="16384" width="8.57421875" style="24" customWidth="1"/>
  </cols>
  <sheetData>
    <row r="1" spans="1:15" ht="22.5" customHeight="1">
      <c r="A1" s="230" t="s">
        <v>153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:15" ht="99" customHeight="1">
      <c r="A2" s="261" t="s">
        <v>32</v>
      </c>
      <c r="B2" s="263" t="s">
        <v>33</v>
      </c>
      <c r="C2" s="268" t="s">
        <v>6</v>
      </c>
      <c r="D2" s="268" t="s">
        <v>7</v>
      </c>
      <c r="E2" s="269" t="s">
        <v>4</v>
      </c>
      <c r="F2" s="108" t="s">
        <v>113</v>
      </c>
      <c r="G2" s="108" t="s">
        <v>123</v>
      </c>
      <c r="H2" s="108" t="s">
        <v>124</v>
      </c>
      <c r="I2" s="108" t="s">
        <v>125</v>
      </c>
      <c r="J2" s="108" t="s">
        <v>126</v>
      </c>
      <c r="K2" s="108" t="s">
        <v>127</v>
      </c>
      <c r="L2" s="108" t="s">
        <v>128</v>
      </c>
      <c r="M2" s="108" t="s">
        <v>129</v>
      </c>
      <c r="N2" s="113" t="s">
        <v>8</v>
      </c>
      <c r="O2" s="114" t="s">
        <v>130</v>
      </c>
    </row>
    <row r="3" spans="1:15" ht="16.5" customHeight="1">
      <c r="A3" s="262"/>
      <c r="B3" s="264"/>
      <c r="C3" s="268"/>
      <c r="D3" s="268"/>
      <c r="E3" s="270"/>
      <c r="F3" s="115">
        <v>3</v>
      </c>
      <c r="G3" s="115">
        <v>3</v>
      </c>
      <c r="H3" s="115">
        <v>3</v>
      </c>
      <c r="I3" s="115">
        <v>3</v>
      </c>
      <c r="J3" s="115">
        <v>3</v>
      </c>
      <c r="K3" s="115">
        <v>3</v>
      </c>
      <c r="L3" s="115">
        <v>3</v>
      </c>
      <c r="M3" s="115">
        <v>3</v>
      </c>
      <c r="N3" s="115">
        <f>SUM(F3:M3)</f>
        <v>24</v>
      </c>
      <c r="O3" s="116" t="s">
        <v>34</v>
      </c>
    </row>
    <row r="4" spans="1:15" s="29" customFormat="1" ht="15" customHeight="1">
      <c r="A4" s="265">
        <v>1</v>
      </c>
      <c r="B4" s="117" t="s">
        <v>57</v>
      </c>
      <c r="C4" s="86">
        <v>1</v>
      </c>
      <c r="D4" s="82">
        <v>3565</v>
      </c>
      <c r="E4" s="83" t="s">
        <v>156</v>
      </c>
      <c r="F4" s="87">
        <v>2</v>
      </c>
      <c r="G4" s="87">
        <v>2</v>
      </c>
      <c r="H4" s="87">
        <v>2</v>
      </c>
      <c r="I4" s="87">
        <v>1</v>
      </c>
      <c r="J4" s="87">
        <v>1</v>
      </c>
      <c r="K4" s="87">
        <v>1</v>
      </c>
      <c r="L4" s="87">
        <v>1</v>
      </c>
      <c r="M4" s="87">
        <v>1</v>
      </c>
      <c r="N4" s="87">
        <f>SUM(F4:M4)</f>
        <v>11</v>
      </c>
      <c r="O4" s="132" t="str">
        <f>IF(N4&gt;=21,"ดีเยี่ยม",IF(N4&gt;=13,"ดี",IF(N4&gt;=8,"ผ่าน","ไม่ผ่าน")))</f>
        <v>ผ่าน</v>
      </c>
    </row>
    <row r="5" spans="1:15" s="29" customFormat="1" ht="15" customHeight="1">
      <c r="A5" s="265"/>
      <c r="B5" s="119" t="s">
        <v>58</v>
      </c>
      <c r="C5" s="31">
        <v>2</v>
      </c>
      <c r="D5" s="33">
        <v>3566</v>
      </c>
      <c r="E5" s="68" t="s">
        <v>157</v>
      </c>
      <c r="F5" s="32">
        <v>2</v>
      </c>
      <c r="G5" s="32">
        <v>2</v>
      </c>
      <c r="H5" s="32">
        <v>2</v>
      </c>
      <c r="I5" s="32">
        <v>1</v>
      </c>
      <c r="J5" s="32">
        <v>1</v>
      </c>
      <c r="K5" s="32">
        <v>1</v>
      </c>
      <c r="L5" s="32">
        <v>1</v>
      </c>
      <c r="M5" s="32">
        <v>1</v>
      </c>
      <c r="N5" s="32">
        <f aca="true" t="shared" si="0" ref="N5:N15">SUM(F5:M5)</f>
        <v>11</v>
      </c>
      <c r="O5" s="118" t="str">
        <f aca="true" t="shared" si="1" ref="O5:O15">IF(N5&gt;=21,"ดีเยี่ยม",IF(N5&gt;=13,"ดี",IF(N5&gt;=8,"ผ่าน","ไม่ผ่าน")))</f>
        <v>ผ่าน</v>
      </c>
    </row>
    <row r="6" spans="1:15" s="29" customFormat="1" ht="15" customHeight="1">
      <c r="A6" s="265"/>
      <c r="B6" s="119" t="s">
        <v>59</v>
      </c>
      <c r="C6" s="86">
        <v>3</v>
      </c>
      <c r="D6" s="82">
        <v>3567</v>
      </c>
      <c r="E6" s="83" t="s">
        <v>158</v>
      </c>
      <c r="F6" s="133">
        <v>3</v>
      </c>
      <c r="G6" s="133">
        <v>3</v>
      </c>
      <c r="H6" s="133">
        <v>3</v>
      </c>
      <c r="I6" s="133">
        <v>3</v>
      </c>
      <c r="J6" s="133">
        <v>3</v>
      </c>
      <c r="K6" s="133">
        <v>2</v>
      </c>
      <c r="L6" s="133">
        <v>2</v>
      </c>
      <c r="M6" s="133">
        <v>2</v>
      </c>
      <c r="N6" s="133">
        <f t="shared" si="0"/>
        <v>21</v>
      </c>
      <c r="O6" s="134" t="str">
        <f t="shared" si="1"/>
        <v>ดีเยี่ยม</v>
      </c>
    </row>
    <row r="7" spans="1:15" s="29" customFormat="1" ht="15" customHeight="1">
      <c r="A7" s="265"/>
      <c r="B7" s="119" t="s">
        <v>60</v>
      </c>
      <c r="C7" s="31">
        <v>4</v>
      </c>
      <c r="D7" s="33">
        <v>3568</v>
      </c>
      <c r="E7" s="68" t="s">
        <v>159</v>
      </c>
      <c r="F7" s="120">
        <v>3</v>
      </c>
      <c r="G7" s="120">
        <v>3</v>
      </c>
      <c r="H7" s="120">
        <v>2</v>
      </c>
      <c r="I7" s="120">
        <v>2</v>
      </c>
      <c r="J7" s="120">
        <v>2</v>
      </c>
      <c r="K7" s="120">
        <v>2</v>
      </c>
      <c r="L7" s="120">
        <v>2</v>
      </c>
      <c r="M7" s="120">
        <v>2</v>
      </c>
      <c r="N7" s="120">
        <f>SUM(F7:M7)</f>
        <v>18</v>
      </c>
      <c r="O7" s="121" t="str">
        <f>IF(N7&gt;=21,"ดีเยี่ยม",IF(N7&gt;=13,"ดี",IF(N7&gt;=8,"ผ่าน","ไม่ผ่าน")))</f>
        <v>ดี</v>
      </c>
    </row>
    <row r="8" spans="1:15" s="29" customFormat="1" ht="15" customHeight="1">
      <c r="A8" s="265"/>
      <c r="B8" s="119" t="s">
        <v>61</v>
      </c>
      <c r="C8" s="86">
        <v>5</v>
      </c>
      <c r="D8" s="82">
        <v>3569</v>
      </c>
      <c r="E8" s="83" t="s">
        <v>160</v>
      </c>
      <c r="F8" s="133">
        <v>3</v>
      </c>
      <c r="G8" s="133">
        <v>3</v>
      </c>
      <c r="H8" s="133">
        <v>3</v>
      </c>
      <c r="I8" s="133">
        <v>3</v>
      </c>
      <c r="J8" s="133">
        <v>3</v>
      </c>
      <c r="K8" s="133">
        <v>3</v>
      </c>
      <c r="L8" s="133">
        <v>2</v>
      </c>
      <c r="M8" s="133">
        <v>2</v>
      </c>
      <c r="N8" s="133">
        <f t="shared" si="0"/>
        <v>22</v>
      </c>
      <c r="O8" s="134" t="str">
        <f t="shared" si="1"/>
        <v>ดีเยี่ยม</v>
      </c>
    </row>
    <row r="9" spans="1:15" s="29" customFormat="1" ht="15" customHeight="1">
      <c r="A9" s="265"/>
      <c r="B9" s="122" t="s">
        <v>87</v>
      </c>
      <c r="C9" s="31">
        <v>6</v>
      </c>
      <c r="D9" s="33">
        <v>3571</v>
      </c>
      <c r="E9" s="68" t="s">
        <v>161</v>
      </c>
      <c r="F9" s="120">
        <v>3</v>
      </c>
      <c r="G9" s="120">
        <v>3</v>
      </c>
      <c r="H9" s="120">
        <v>3</v>
      </c>
      <c r="I9" s="120">
        <v>3</v>
      </c>
      <c r="J9" s="120">
        <v>3</v>
      </c>
      <c r="K9" s="120">
        <v>2</v>
      </c>
      <c r="L9" s="120">
        <v>2</v>
      </c>
      <c r="M9" s="120">
        <v>2</v>
      </c>
      <c r="N9" s="120">
        <f t="shared" si="0"/>
        <v>21</v>
      </c>
      <c r="O9" s="121" t="str">
        <f t="shared" si="1"/>
        <v>ดีเยี่ยม</v>
      </c>
    </row>
    <row r="10" spans="1:15" s="29" customFormat="1" ht="15" customHeight="1">
      <c r="A10" s="265">
        <v>2</v>
      </c>
      <c r="B10" s="117" t="s">
        <v>62</v>
      </c>
      <c r="C10" s="86">
        <v>7</v>
      </c>
      <c r="D10" s="82">
        <v>3572</v>
      </c>
      <c r="E10" s="83" t="s">
        <v>162</v>
      </c>
      <c r="F10" s="133">
        <v>3</v>
      </c>
      <c r="G10" s="133">
        <v>3</v>
      </c>
      <c r="H10" s="133">
        <v>3</v>
      </c>
      <c r="I10" s="133">
        <v>2</v>
      </c>
      <c r="J10" s="133">
        <v>2</v>
      </c>
      <c r="K10" s="133">
        <v>2</v>
      </c>
      <c r="L10" s="133">
        <v>2</v>
      </c>
      <c r="M10" s="133">
        <v>2</v>
      </c>
      <c r="N10" s="133">
        <f t="shared" si="0"/>
        <v>19</v>
      </c>
      <c r="O10" s="134" t="str">
        <f t="shared" si="1"/>
        <v>ดี</v>
      </c>
    </row>
    <row r="11" spans="1:15" s="29" customFormat="1" ht="15" customHeight="1">
      <c r="A11" s="265"/>
      <c r="B11" s="119" t="s">
        <v>63</v>
      </c>
      <c r="C11" s="31">
        <v>8</v>
      </c>
      <c r="D11" s="33">
        <v>3573</v>
      </c>
      <c r="E11" s="68" t="s">
        <v>163</v>
      </c>
      <c r="F11" s="120">
        <v>3</v>
      </c>
      <c r="G11" s="120">
        <v>3</v>
      </c>
      <c r="H11" s="120">
        <v>3</v>
      </c>
      <c r="I11" s="120">
        <v>3</v>
      </c>
      <c r="J11" s="120">
        <v>2</v>
      </c>
      <c r="K11" s="120">
        <v>2</v>
      </c>
      <c r="L11" s="120">
        <v>2</v>
      </c>
      <c r="M11" s="120">
        <v>2</v>
      </c>
      <c r="N11" s="120">
        <f t="shared" si="0"/>
        <v>20</v>
      </c>
      <c r="O11" s="121" t="str">
        <f t="shared" si="1"/>
        <v>ดี</v>
      </c>
    </row>
    <row r="12" spans="1:15" s="29" customFormat="1" ht="15" customHeight="1">
      <c r="A12" s="265"/>
      <c r="B12" s="119" t="s">
        <v>69</v>
      </c>
      <c r="C12" s="86">
        <v>9</v>
      </c>
      <c r="D12" s="82">
        <v>3575</v>
      </c>
      <c r="E12" s="83" t="s">
        <v>164</v>
      </c>
      <c r="F12" s="133">
        <v>3</v>
      </c>
      <c r="G12" s="133">
        <v>3</v>
      </c>
      <c r="H12" s="133">
        <v>3</v>
      </c>
      <c r="I12" s="133">
        <v>3</v>
      </c>
      <c r="J12" s="133">
        <v>3</v>
      </c>
      <c r="K12" s="133">
        <v>2</v>
      </c>
      <c r="L12" s="133">
        <v>2</v>
      </c>
      <c r="M12" s="133">
        <v>2</v>
      </c>
      <c r="N12" s="133">
        <f t="shared" si="0"/>
        <v>21</v>
      </c>
      <c r="O12" s="134" t="str">
        <f t="shared" si="1"/>
        <v>ดีเยี่ยม</v>
      </c>
    </row>
    <row r="13" spans="1:15" s="29" customFormat="1" ht="15" customHeight="1">
      <c r="A13" s="265"/>
      <c r="B13" s="119" t="s">
        <v>64</v>
      </c>
      <c r="C13" s="31">
        <v>10</v>
      </c>
      <c r="D13" s="33">
        <v>3577</v>
      </c>
      <c r="E13" s="68" t="s">
        <v>165</v>
      </c>
      <c r="F13" s="120">
        <v>3</v>
      </c>
      <c r="G13" s="120">
        <v>3</v>
      </c>
      <c r="H13" s="120">
        <v>3</v>
      </c>
      <c r="I13" s="120">
        <v>2</v>
      </c>
      <c r="J13" s="120">
        <v>2</v>
      </c>
      <c r="K13" s="120">
        <v>2</v>
      </c>
      <c r="L13" s="120">
        <v>2</v>
      </c>
      <c r="M13" s="120">
        <v>2</v>
      </c>
      <c r="N13" s="120">
        <f t="shared" si="0"/>
        <v>19</v>
      </c>
      <c r="O13" s="121" t="str">
        <f t="shared" si="1"/>
        <v>ดี</v>
      </c>
    </row>
    <row r="14" spans="1:15" s="29" customFormat="1" ht="15" customHeight="1">
      <c r="A14" s="265"/>
      <c r="B14" s="112" t="s">
        <v>70</v>
      </c>
      <c r="C14" s="86">
        <v>11</v>
      </c>
      <c r="D14" s="82">
        <v>3580</v>
      </c>
      <c r="E14" s="83" t="s">
        <v>166</v>
      </c>
      <c r="F14" s="133">
        <v>3</v>
      </c>
      <c r="G14" s="133">
        <v>3</v>
      </c>
      <c r="H14" s="133">
        <v>2</v>
      </c>
      <c r="I14" s="133">
        <v>2</v>
      </c>
      <c r="J14" s="133">
        <v>2</v>
      </c>
      <c r="K14" s="133">
        <v>2</v>
      </c>
      <c r="L14" s="133">
        <v>2</v>
      </c>
      <c r="M14" s="133">
        <v>2</v>
      </c>
      <c r="N14" s="133">
        <f t="shared" si="0"/>
        <v>18</v>
      </c>
      <c r="O14" s="134" t="str">
        <f t="shared" si="1"/>
        <v>ดี</v>
      </c>
    </row>
    <row r="15" spans="1:15" s="29" customFormat="1" ht="15" customHeight="1">
      <c r="A15" s="265">
        <v>3</v>
      </c>
      <c r="B15" s="117" t="s">
        <v>65</v>
      </c>
      <c r="C15" s="31">
        <v>12</v>
      </c>
      <c r="D15" s="33">
        <v>3581</v>
      </c>
      <c r="E15" s="68" t="s">
        <v>167</v>
      </c>
      <c r="F15" s="120">
        <v>3</v>
      </c>
      <c r="G15" s="120">
        <v>3</v>
      </c>
      <c r="H15" s="120">
        <v>3</v>
      </c>
      <c r="I15" s="120">
        <v>3</v>
      </c>
      <c r="J15" s="120">
        <v>3</v>
      </c>
      <c r="K15" s="120">
        <v>2</v>
      </c>
      <c r="L15" s="120">
        <v>2</v>
      </c>
      <c r="M15" s="120">
        <v>2</v>
      </c>
      <c r="N15" s="120">
        <f t="shared" si="0"/>
        <v>21</v>
      </c>
      <c r="O15" s="121" t="str">
        <f t="shared" si="1"/>
        <v>ดีเยี่ยม</v>
      </c>
    </row>
    <row r="16" spans="1:15" s="29" customFormat="1" ht="15" customHeight="1">
      <c r="A16" s="265"/>
      <c r="B16" s="119" t="s">
        <v>66</v>
      </c>
      <c r="C16" s="86">
        <v>13</v>
      </c>
      <c r="D16" s="82">
        <v>3583</v>
      </c>
      <c r="E16" s="83" t="s">
        <v>168</v>
      </c>
      <c r="F16" s="133">
        <v>3</v>
      </c>
      <c r="G16" s="133">
        <v>3</v>
      </c>
      <c r="H16" s="133">
        <v>3</v>
      </c>
      <c r="I16" s="133">
        <v>3</v>
      </c>
      <c r="J16" s="133">
        <v>2</v>
      </c>
      <c r="K16" s="133">
        <v>3</v>
      </c>
      <c r="L16" s="133">
        <v>2</v>
      </c>
      <c r="M16" s="133">
        <v>2</v>
      </c>
      <c r="N16" s="133">
        <f aca="true" t="shared" si="2" ref="N16:N26">SUM(F16:M16)</f>
        <v>21</v>
      </c>
      <c r="O16" s="134" t="str">
        <f aca="true" t="shared" si="3" ref="O16:O26">IF(N16&gt;=21,"ดีเยี่ยม",IF(N16&gt;=13,"ดี",IF(N16&gt;=8,"ผ่าน","ไม่ผ่าน")))</f>
        <v>ดีเยี่ยม</v>
      </c>
    </row>
    <row r="17" spans="1:15" s="29" customFormat="1" ht="15" customHeight="1">
      <c r="A17" s="265"/>
      <c r="B17" s="119" t="s">
        <v>71</v>
      </c>
      <c r="C17" s="31">
        <v>14</v>
      </c>
      <c r="D17" s="31">
        <v>3672</v>
      </c>
      <c r="E17" s="70" t="s">
        <v>169</v>
      </c>
      <c r="F17" s="120">
        <v>3</v>
      </c>
      <c r="G17" s="120">
        <v>3</v>
      </c>
      <c r="H17" s="120">
        <v>3</v>
      </c>
      <c r="I17" s="120">
        <v>3</v>
      </c>
      <c r="J17" s="120">
        <v>3</v>
      </c>
      <c r="K17" s="120">
        <v>3</v>
      </c>
      <c r="L17" s="120">
        <v>2</v>
      </c>
      <c r="M17" s="120">
        <v>2</v>
      </c>
      <c r="N17" s="120">
        <f t="shared" si="2"/>
        <v>22</v>
      </c>
      <c r="O17" s="121" t="str">
        <f t="shared" si="3"/>
        <v>ดีเยี่ยม</v>
      </c>
    </row>
    <row r="18" spans="1:15" s="29" customFormat="1" ht="15" customHeight="1">
      <c r="A18" s="265"/>
      <c r="B18" s="112" t="s">
        <v>72</v>
      </c>
      <c r="C18" s="86">
        <v>15</v>
      </c>
      <c r="D18" s="86">
        <v>3873</v>
      </c>
      <c r="E18" s="88" t="s">
        <v>171</v>
      </c>
      <c r="F18" s="133">
        <v>3</v>
      </c>
      <c r="G18" s="133">
        <v>3</v>
      </c>
      <c r="H18" s="133">
        <v>3</v>
      </c>
      <c r="I18" s="133">
        <v>3</v>
      </c>
      <c r="J18" s="133">
        <v>3</v>
      </c>
      <c r="K18" s="133">
        <v>3</v>
      </c>
      <c r="L18" s="133">
        <v>2</v>
      </c>
      <c r="M18" s="133">
        <v>2</v>
      </c>
      <c r="N18" s="133">
        <f t="shared" si="2"/>
        <v>22</v>
      </c>
      <c r="O18" s="134" t="str">
        <f t="shared" si="3"/>
        <v>ดีเยี่ยม</v>
      </c>
    </row>
    <row r="19" spans="1:15" s="29" customFormat="1" ht="15" customHeight="1">
      <c r="A19" s="265">
        <v>4</v>
      </c>
      <c r="B19" s="117" t="s">
        <v>67</v>
      </c>
      <c r="C19" s="31">
        <v>16</v>
      </c>
      <c r="D19" s="31">
        <v>3878</v>
      </c>
      <c r="E19" s="70" t="s">
        <v>170</v>
      </c>
      <c r="F19" s="120">
        <v>3</v>
      </c>
      <c r="G19" s="120">
        <v>3</v>
      </c>
      <c r="H19" s="120">
        <v>3</v>
      </c>
      <c r="I19" s="120">
        <v>3</v>
      </c>
      <c r="J19" s="120">
        <v>3</v>
      </c>
      <c r="K19" s="120">
        <v>3</v>
      </c>
      <c r="L19" s="120">
        <v>2</v>
      </c>
      <c r="M19" s="120">
        <v>2</v>
      </c>
      <c r="N19" s="120">
        <f t="shared" si="2"/>
        <v>22</v>
      </c>
      <c r="O19" s="121" t="str">
        <f t="shared" si="3"/>
        <v>ดีเยี่ยม</v>
      </c>
    </row>
    <row r="20" spans="1:15" s="29" customFormat="1" ht="15" customHeight="1">
      <c r="A20" s="265"/>
      <c r="B20" s="123" t="s">
        <v>68</v>
      </c>
      <c r="C20" s="86">
        <v>17</v>
      </c>
      <c r="D20" s="86">
        <v>3584</v>
      </c>
      <c r="E20" s="88" t="s">
        <v>172</v>
      </c>
      <c r="F20" s="133">
        <v>3</v>
      </c>
      <c r="G20" s="133">
        <v>3</v>
      </c>
      <c r="H20" s="133">
        <v>3</v>
      </c>
      <c r="I20" s="133">
        <v>3</v>
      </c>
      <c r="J20" s="133">
        <v>2</v>
      </c>
      <c r="K20" s="133">
        <v>2</v>
      </c>
      <c r="L20" s="133">
        <v>2</v>
      </c>
      <c r="M20" s="133">
        <v>2</v>
      </c>
      <c r="N20" s="133">
        <f t="shared" si="2"/>
        <v>20</v>
      </c>
      <c r="O20" s="134" t="str">
        <f t="shared" si="3"/>
        <v>ดี</v>
      </c>
    </row>
    <row r="21" spans="1:15" s="29" customFormat="1" ht="15" customHeight="1">
      <c r="A21" s="265"/>
      <c r="B21" s="124" t="s">
        <v>73</v>
      </c>
      <c r="C21" s="31">
        <v>18</v>
      </c>
      <c r="D21" s="31">
        <v>3588</v>
      </c>
      <c r="E21" s="70" t="s">
        <v>173</v>
      </c>
      <c r="F21" s="120">
        <v>3</v>
      </c>
      <c r="G21" s="120">
        <v>3</v>
      </c>
      <c r="H21" s="120">
        <v>3</v>
      </c>
      <c r="I21" s="120">
        <v>3</v>
      </c>
      <c r="J21" s="120">
        <v>2</v>
      </c>
      <c r="K21" s="120">
        <v>2</v>
      </c>
      <c r="L21" s="120">
        <v>2</v>
      </c>
      <c r="M21" s="120">
        <v>2</v>
      </c>
      <c r="N21" s="120">
        <f>SUM(F21:M21)</f>
        <v>20</v>
      </c>
      <c r="O21" s="121" t="str">
        <f>IF(N21&gt;=21,"ดีเยี่ยม",IF(N21&gt;=13,"ดี",IF(N21&gt;=8,"ผ่าน","ไม่ผ่าน")))</f>
        <v>ดี</v>
      </c>
    </row>
    <row r="22" spans="1:15" s="29" customFormat="1" ht="15" customHeight="1">
      <c r="A22" s="265"/>
      <c r="B22" s="119" t="s">
        <v>74</v>
      </c>
      <c r="C22" s="86">
        <v>19</v>
      </c>
      <c r="D22" s="86">
        <v>3590</v>
      </c>
      <c r="E22" s="88" t="s">
        <v>174</v>
      </c>
      <c r="F22" s="133">
        <v>3</v>
      </c>
      <c r="G22" s="133">
        <v>3</v>
      </c>
      <c r="H22" s="133">
        <v>3</v>
      </c>
      <c r="I22" s="133">
        <v>3</v>
      </c>
      <c r="J22" s="133">
        <v>2</v>
      </c>
      <c r="K22" s="133">
        <v>2</v>
      </c>
      <c r="L22" s="133">
        <v>2</v>
      </c>
      <c r="M22" s="133">
        <v>2</v>
      </c>
      <c r="N22" s="133">
        <f>SUM(F22:M22)</f>
        <v>20</v>
      </c>
      <c r="O22" s="134" t="str">
        <f>IF(N22&gt;=21,"ดีเยี่ยม",IF(N22&gt;=13,"ดี",IF(N22&gt;=8,"ผ่าน","ไม่ผ่าน")))</f>
        <v>ดี</v>
      </c>
    </row>
    <row r="23" spans="1:15" s="29" customFormat="1" ht="15" customHeight="1">
      <c r="A23" s="265"/>
      <c r="B23" s="119" t="s">
        <v>75</v>
      </c>
      <c r="C23" s="31">
        <v>20</v>
      </c>
      <c r="D23" s="31">
        <v>3592</v>
      </c>
      <c r="E23" s="70" t="s">
        <v>175</v>
      </c>
      <c r="F23" s="120">
        <v>3</v>
      </c>
      <c r="G23" s="120">
        <v>3</v>
      </c>
      <c r="H23" s="120">
        <v>3</v>
      </c>
      <c r="I23" s="120">
        <v>3</v>
      </c>
      <c r="J23" s="120">
        <v>2</v>
      </c>
      <c r="K23" s="120">
        <v>2</v>
      </c>
      <c r="L23" s="120">
        <v>2</v>
      </c>
      <c r="M23" s="120">
        <v>2</v>
      </c>
      <c r="N23" s="120">
        <f>SUM(F23:M23)</f>
        <v>20</v>
      </c>
      <c r="O23" s="121" t="str">
        <f>IF(N23&gt;=21,"ดีเยี่ยม",IF(N23&gt;=13,"ดี",IF(N23&gt;=8,"ผ่าน","ไม่ผ่าน")))</f>
        <v>ดี</v>
      </c>
    </row>
    <row r="24" spans="1:15" s="29" customFormat="1" ht="15" customHeight="1">
      <c r="A24" s="265"/>
      <c r="B24" s="119" t="s">
        <v>76</v>
      </c>
      <c r="C24" s="86">
        <v>21</v>
      </c>
      <c r="D24" s="86">
        <v>3708</v>
      </c>
      <c r="E24" s="88" t="s">
        <v>176</v>
      </c>
      <c r="F24" s="133">
        <v>3</v>
      </c>
      <c r="G24" s="133">
        <v>3</v>
      </c>
      <c r="H24" s="133">
        <v>3</v>
      </c>
      <c r="I24" s="133">
        <v>3</v>
      </c>
      <c r="J24" s="133">
        <v>2</v>
      </c>
      <c r="K24" s="133">
        <v>2</v>
      </c>
      <c r="L24" s="133">
        <v>2</v>
      </c>
      <c r="M24" s="133">
        <v>2</v>
      </c>
      <c r="N24" s="133">
        <f>SUM(F24:M24)</f>
        <v>20</v>
      </c>
      <c r="O24" s="134" t="str">
        <f>IF(N24&gt;=21,"ดีเยี่ยม",IF(N24&gt;=13,"ดี",IF(N24&gt;=8,"ผ่าน","ไม่ผ่าน")))</f>
        <v>ดี</v>
      </c>
    </row>
    <row r="25" spans="1:15" s="29" customFormat="1" ht="15" customHeight="1">
      <c r="A25" s="265"/>
      <c r="B25" s="123" t="s">
        <v>77</v>
      </c>
      <c r="C25" s="31">
        <v>22</v>
      </c>
      <c r="D25" s="31">
        <v>3768</v>
      </c>
      <c r="E25" s="70" t="s">
        <v>177</v>
      </c>
      <c r="F25" s="120">
        <v>3</v>
      </c>
      <c r="G25" s="120">
        <v>3</v>
      </c>
      <c r="H25" s="120">
        <v>3</v>
      </c>
      <c r="I25" s="120">
        <v>3</v>
      </c>
      <c r="J25" s="120">
        <v>2</v>
      </c>
      <c r="K25" s="120">
        <v>2</v>
      </c>
      <c r="L25" s="120">
        <v>2</v>
      </c>
      <c r="M25" s="120">
        <v>2</v>
      </c>
      <c r="N25" s="120">
        <f>SUM(F25:M25)</f>
        <v>20</v>
      </c>
      <c r="O25" s="121" t="str">
        <f>IF(N25&gt;=21,"ดีเยี่ยม",IF(N25&gt;=13,"ดี",IF(N25&gt;=8,"ผ่าน","ไม่ผ่าน")))</f>
        <v>ดี</v>
      </c>
    </row>
    <row r="26" spans="1:15" s="29" customFormat="1" ht="15" customHeight="1">
      <c r="A26" s="265"/>
      <c r="B26" s="123" t="s">
        <v>78</v>
      </c>
      <c r="C26" s="86">
        <v>23</v>
      </c>
      <c r="D26" s="86">
        <v>3810</v>
      </c>
      <c r="E26" s="88" t="s">
        <v>178</v>
      </c>
      <c r="F26" s="133">
        <v>3</v>
      </c>
      <c r="G26" s="133">
        <v>3</v>
      </c>
      <c r="H26" s="133">
        <v>3</v>
      </c>
      <c r="I26" s="133">
        <v>3</v>
      </c>
      <c r="J26" s="133">
        <v>3</v>
      </c>
      <c r="K26" s="133">
        <v>2</v>
      </c>
      <c r="L26" s="133">
        <v>2</v>
      </c>
      <c r="M26" s="133">
        <v>2</v>
      </c>
      <c r="N26" s="133">
        <f t="shared" si="2"/>
        <v>21</v>
      </c>
      <c r="O26" s="134" t="str">
        <f t="shared" si="3"/>
        <v>ดีเยี่ยม</v>
      </c>
    </row>
    <row r="27" spans="1:15" s="29" customFormat="1" ht="15" customHeight="1">
      <c r="A27" s="265">
        <v>5</v>
      </c>
      <c r="B27" s="125" t="s">
        <v>35</v>
      </c>
      <c r="C27" s="31">
        <v>24</v>
      </c>
      <c r="D27" s="33">
        <v>3854</v>
      </c>
      <c r="E27" s="277" t="s">
        <v>179</v>
      </c>
      <c r="F27" s="33">
        <v>3</v>
      </c>
      <c r="G27" s="33">
        <v>3</v>
      </c>
      <c r="H27" s="33">
        <v>3</v>
      </c>
      <c r="I27" s="33">
        <v>3</v>
      </c>
      <c r="J27" s="33">
        <v>3</v>
      </c>
      <c r="K27" s="33">
        <v>2</v>
      </c>
      <c r="L27" s="33">
        <v>2</v>
      </c>
      <c r="M27" s="33">
        <v>2</v>
      </c>
      <c r="N27" s="33">
        <f>SUM(F27:M27)</f>
        <v>21</v>
      </c>
      <c r="O27" s="33" t="str">
        <f>IF(N27&gt;=21,"ดีเยี่ยม",IF(N27&gt;=13,"ดี",IF(N27&gt;=8,"ผ่าน","ไม่ผ่าน")))</f>
        <v>ดีเยี่ยม</v>
      </c>
    </row>
    <row r="28" spans="1:15" s="29" customFormat="1" ht="15" customHeight="1">
      <c r="A28" s="265"/>
      <c r="B28" s="126" t="s">
        <v>37</v>
      </c>
      <c r="C28" s="271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3"/>
    </row>
    <row r="29" spans="1:15" s="29" customFormat="1" ht="15" customHeight="1">
      <c r="A29" s="265"/>
      <c r="B29" s="126" t="s">
        <v>36</v>
      </c>
      <c r="C29" s="271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3"/>
    </row>
    <row r="30" spans="1:15" s="29" customFormat="1" ht="15" customHeight="1">
      <c r="A30" s="265"/>
      <c r="B30" s="127" t="s">
        <v>38</v>
      </c>
      <c r="C30" s="271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3"/>
    </row>
    <row r="31" spans="1:15" s="29" customFormat="1" ht="15" customHeight="1">
      <c r="A31" s="265"/>
      <c r="B31" s="126" t="s">
        <v>39</v>
      </c>
      <c r="C31" s="271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3"/>
    </row>
    <row r="32" spans="1:15" s="29" customFormat="1" ht="15" customHeight="1">
      <c r="A32" s="265">
        <v>6</v>
      </c>
      <c r="B32" s="125" t="s">
        <v>40</v>
      </c>
      <c r="C32" s="271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3"/>
    </row>
    <row r="33" spans="1:15" s="29" customFormat="1" ht="15" customHeight="1">
      <c r="A33" s="265"/>
      <c r="B33" s="126" t="s">
        <v>41</v>
      </c>
      <c r="C33" s="271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3"/>
    </row>
    <row r="34" spans="1:15" s="29" customFormat="1" ht="15" customHeight="1">
      <c r="A34" s="265"/>
      <c r="B34" s="126" t="s">
        <v>42</v>
      </c>
      <c r="C34" s="271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3"/>
    </row>
    <row r="35" spans="1:15" s="29" customFormat="1" ht="15" customHeight="1">
      <c r="A35" s="265"/>
      <c r="B35" s="126" t="s">
        <v>79</v>
      </c>
      <c r="C35" s="271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3"/>
    </row>
    <row r="36" spans="1:15" s="29" customFormat="1" ht="15" customHeight="1">
      <c r="A36" s="265"/>
      <c r="B36" s="126" t="s">
        <v>80</v>
      </c>
      <c r="C36" s="271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3"/>
    </row>
    <row r="37" spans="1:15" s="29" customFormat="1" ht="15" customHeight="1">
      <c r="A37" s="266">
        <v>7</v>
      </c>
      <c r="B37" s="128" t="s">
        <v>81</v>
      </c>
      <c r="C37" s="271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3"/>
    </row>
    <row r="38" spans="1:15" s="29" customFormat="1" ht="15" customHeight="1">
      <c r="A38" s="267"/>
      <c r="B38" s="111" t="s">
        <v>43</v>
      </c>
      <c r="C38" s="271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3"/>
    </row>
    <row r="39" spans="1:15" s="29" customFormat="1" ht="15" customHeight="1">
      <c r="A39" s="267"/>
      <c r="B39" s="111" t="s">
        <v>82</v>
      </c>
      <c r="C39" s="271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3"/>
    </row>
    <row r="40" spans="1:15" s="29" customFormat="1" ht="15" customHeight="1">
      <c r="A40" s="267"/>
      <c r="B40" s="111" t="s">
        <v>44</v>
      </c>
      <c r="C40" s="271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3"/>
    </row>
    <row r="41" spans="1:15" s="29" customFormat="1" ht="15" customHeight="1">
      <c r="A41" s="267"/>
      <c r="B41" s="111" t="s">
        <v>45</v>
      </c>
      <c r="C41" s="271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3"/>
    </row>
    <row r="42" spans="1:15" s="29" customFormat="1" ht="15" customHeight="1">
      <c r="A42" s="267"/>
      <c r="B42" s="129" t="s">
        <v>46</v>
      </c>
      <c r="C42" s="271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3"/>
    </row>
    <row r="43" spans="1:15" s="29" customFormat="1" ht="15" customHeight="1">
      <c r="A43" s="267"/>
      <c r="B43" s="111" t="s">
        <v>83</v>
      </c>
      <c r="C43" s="271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3"/>
    </row>
    <row r="44" spans="1:15" s="29" customFormat="1" ht="15" customHeight="1">
      <c r="A44" s="258">
        <v>8</v>
      </c>
      <c r="B44" s="128" t="s">
        <v>84</v>
      </c>
      <c r="C44" s="271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3"/>
    </row>
    <row r="45" spans="1:15" s="29" customFormat="1" ht="15" customHeight="1">
      <c r="A45" s="259"/>
      <c r="B45" s="129" t="s">
        <v>85</v>
      </c>
      <c r="C45" s="271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3"/>
    </row>
    <row r="46" spans="1:15" s="29" customFormat="1" ht="15" customHeight="1">
      <c r="A46" s="259"/>
      <c r="B46" s="111" t="s">
        <v>86</v>
      </c>
      <c r="C46" s="271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3"/>
    </row>
    <row r="47" spans="1:15" s="66" customFormat="1" ht="23.25" customHeight="1">
      <c r="A47" s="259"/>
      <c r="B47" s="130" t="s">
        <v>47</v>
      </c>
      <c r="C47" s="271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3"/>
    </row>
    <row r="48" spans="1:15" s="66" customFormat="1" ht="16.5" customHeight="1">
      <c r="A48" s="260"/>
      <c r="B48" s="131" t="s">
        <v>48</v>
      </c>
      <c r="C48" s="271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3"/>
    </row>
    <row r="49" spans="3:15" ht="16.5" customHeight="1">
      <c r="C49" s="271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3"/>
    </row>
    <row r="50" spans="3:15" ht="16.5" customHeight="1">
      <c r="C50" s="271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3"/>
    </row>
    <row r="51" spans="3:15" ht="18">
      <c r="C51" s="271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3"/>
    </row>
    <row r="52" spans="3:15" ht="18">
      <c r="C52" s="271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3"/>
    </row>
    <row r="53" spans="3:15" ht="18">
      <c r="C53" s="274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6"/>
    </row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</sheetData>
  <sheetProtection/>
  <mergeCells count="14">
    <mergeCell ref="A1:O1"/>
    <mergeCell ref="A4:A9"/>
    <mergeCell ref="A10:A14"/>
    <mergeCell ref="C2:C3"/>
    <mergeCell ref="D2:D3"/>
    <mergeCell ref="E2:E3"/>
    <mergeCell ref="A44:A48"/>
    <mergeCell ref="A2:A3"/>
    <mergeCell ref="B2:B3"/>
    <mergeCell ref="A27:A31"/>
    <mergeCell ref="A32:A36"/>
    <mergeCell ref="A15:A18"/>
    <mergeCell ref="A19:A26"/>
    <mergeCell ref="A37:A43"/>
  </mergeCells>
  <printOptions/>
  <pageMargins left="0.984251968503937" right="0.1968503937007874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Boontin</dc:creator>
  <cp:keywords/>
  <dc:description/>
  <cp:lastModifiedBy>Meename5</cp:lastModifiedBy>
  <cp:lastPrinted>2020-03-19T06:08:52Z</cp:lastPrinted>
  <dcterms:created xsi:type="dcterms:W3CDTF">2003-06-04T11:03:41Z</dcterms:created>
  <dcterms:modified xsi:type="dcterms:W3CDTF">2021-04-06T10:03:40Z</dcterms:modified>
  <cp:category/>
  <cp:version/>
  <cp:contentType/>
  <cp:contentStatus/>
</cp:coreProperties>
</file>