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0848" windowHeight="9948" tabRatio="663" activeTab="2"/>
  </bookViews>
  <sheets>
    <sheet name="หน้าปก" sheetId="1" r:id="rId1"/>
    <sheet name="มาตรฐานการเรียนรู้ ตัวชี้วัด" sheetId="2" r:id="rId2"/>
    <sheet name="เวลาเรียน" sheetId="3" r:id="rId3"/>
    <sheet name="บันทึกคะแนน" sheetId="4" r:id="rId4"/>
    <sheet name="ประเมินอ่านคิดวิเคราะห์" sheetId="5" r:id="rId5"/>
    <sheet name="คุณลักษณะอันพึงประสงค์1" sheetId="6" r:id="rId6"/>
  </sheets>
  <definedNames/>
  <calcPr fullCalcOnLoad="1"/>
</workbook>
</file>

<file path=xl/sharedStrings.xml><?xml version="1.0" encoding="utf-8"?>
<sst xmlns="http://schemas.openxmlformats.org/spreadsheetml/2006/main" count="240" uniqueCount="165">
  <si>
    <t>คน</t>
  </si>
  <si>
    <t>ร้อยละ</t>
  </si>
  <si>
    <t>การอนุมัติผลการพัฒนาคุณภาพผู้เรียน</t>
  </si>
  <si>
    <t>เรียนเสนอเพื่อพิจารณา</t>
  </si>
  <si>
    <t>ชื่อ  -  สกุล</t>
  </si>
  <si>
    <t>วันที่</t>
  </si>
  <si>
    <t>เลขที่</t>
  </si>
  <si>
    <t>เลขประจำตัว</t>
  </si>
  <si>
    <t>รวม</t>
  </si>
  <si>
    <t>แบบบันทึกผลการพัฒนาคุณภาพผู้เรียน</t>
  </si>
  <si>
    <t>จำนวนนักเรียนทั้งหมด</t>
  </si>
  <si>
    <t>สรุปผลการเรียน</t>
  </si>
  <si>
    <t>ผลการประเมินคุณลักษณะอันพึงประสงค์</t>
  </si>
  <si>
    <t>ผลการประเมินการอ่าน คิด วิเคราะห์ และการเขียนสื่อความ</t>
  </si>
  <si>
    <t>ระดับคุณภาพ</t>
  </si>
  <si>
    <t>จำนวนที่ได้</t>
  </si>
  <si>
    <t>บันทึกเวลาเรียน</t>
  </si>
  <si>
    <t>โรงเรียนบ้านบ่อรัง</t>
  </si>
  <si>
    <t>สำนักงานเขตพื้นที่การศึกษาประถมศึกษาเพชรบูรณ์ เขต 3</t>
  </si>
  <si>
    <t xml:space="preserve"> </t>
  </si>
  <si>
    <t>การประเมิน</t>
  </si>
  <si>
    <t>บันทึกคะแนน / ผลการเรียน</t>
  </si>
  <si>
    <t>กลางภาค</t>
  </si>
  <si>
    <t>เกรด</t>
  </si>
  <si>
    <t>รวมเก็บ</t>
  </si>
  <si>
    <t>แก้ ไข</t>
  </si>
  <si>
    <t>จำนวนนักเรียนที่ได้ระดับผลการเรียน (คน)</t>
  </si>
  <si>
    <t>จำนวนนักเรียนที่ได้</t>
  </si>
  <si>
    <t>ร</t>
  </si>
  <si>
    <t>มส</t>
  </si>
  <si>
    <t>ลงชื่อ....................................ครูผู้สอน</t>
  </si>
  <si>
    <t xml:space="preserve">                   อนุมัติ                                        </t>
  </si>
  <si>
    <t xml:space="preserve">                   ไม่อนุมัติ                                        </t>
  </si>
  <si>
    <t>รายการประเมิน</t>
  </si>
  <si>
    <t>20 คะแนน</t>
  </si>
  <si>
    <t>ข้อ</t>
  </si>
  <si>
    <t>พฤติกรรม</t>
  </si>
  <si>
    <t>สรุป</t>
  </si>
  <si>
    <t>อยู่อย่างพอเพียง</t>
  </si>
  <si>
    <t>เหตุผล รอบคอบ มีคุณธรรม</t>
  </si>
  <si>
    <t xml:space="preserve">  5.1 ดำเนินชีวิตอย่างพอประมาณ มี</t>
  </si>
  <si>
    <t xml:space="preserve">  5.2 มีภูมคุ้มกันในตัวที่ดี ปรับตัวเพื่อ</t>
  </si>
  <si>
    <t>อยู่ในสังคมได้อย่างมีความสุข</t>
  </si>
  <si>
    <t>มุ่งมั่นในการทำงาน</t>
  </si>
  <si>
    <t xml:space="preserve">  6.1 ตั้งใจและรับผิดชอบในหน้าที่</t>
  </si>
  <si>
    <t>การงาน</t>
  </si>
  <si>
    <t xml:space="preserve">  7.1 ภาคภูมิใจในขนบธรรมเนียม</t>
  </si>
  <si>
    <t>ความกตัญญูกตเวที</t>
  </si>
  <si>
    <t xml:space="preserve">  7.2 เห็นคุณค่าและใช้ภาษาไทยในการ</t>
  </si>
  <si>
    <t>สื่อสารได้อย่างถูกต้องเหมาะสม</t>
  </si>
  <si>
    <t xml:space="preserve">  8.2 เข้าร่วมกิจกรรมที่เป็นประโยชน์</t>
  </si>
  <si>
    <t>ต่อโรงเรียน ชุมชน และสังคม</t>
  </si>
  <si>
    <t xml:space="preserve">        คน</t>
  </si>
  <si>
    <t xml:space="preserve">     ร้อยละ</t>
  </si>
  <si>
    <t>ตัวชี้วัดความสามารถในการอ่าน คิดวิเคราะห์ และเขียน</t>
  </si>
  <si>
    <t>อ่าน คิดวิเคราะห์ และเขียน (ข้อที่ / คะแนน)</t>
  </si>
  <si>
    <t xml:space="preserve">  สรุป ผล</t>
  </si>
  <si>
    <t>แบบประเมินการอ่าน คิดวิเคราะห์และเขียน  ชั้นมัธยมศึกษาปีที่ 1</t>
  </si>
  <si>
    <t>รักชาติ ศาสน์ กษัตริย์</t>
  </si>
  <si>
    <t xml:space="preserve">  1.1 เป็นพลเมืองดีของชาติ</t>
  </si>
  <si>
    <t xml:space="preserve">  1.2 ธำรงไว้ซึ่งความเป็นชาติไทย</t>
  </si>
  <si>
    <t xml:space="preserve">  1.3 ศรัทธา ยึดมั่น และปฏิบัติตนตาม</t>
  </si>
  <si>
    <t xml:space="preserve">      หลักศาสนา</t>
  </si>
  <si>
    <t>ซื่อสัตย์สุจริต</t>
  </si>
  <si>
    <t xml:space="preserve">  2.1 ประพฤติตรงตามความเป็นจริง</t>
  </si>
  <si>
    <t xml:space="preserve">  2.2 ประพฤติตรงตามความเป็นจริง</t>
  </si>
  <si>
    <t>มีวินัย</t>
  </si>
  <si>
    <t xml:space="preserve">  3.1 ปฏิบัติตามข้อตกลง กฎเกณฑ์ </t>
  </si>
  <si>
    <t>ใฝ่เรียนรู้</t>
  </si>
  <si>
    <t xml:space="preserve">  4.1 ตั้งใจ เพียรพยายามในการเรียนและ</t>
  </si>
  <si>
    <t>ต่อตนเองทั้งทางกาย วาจา ใจ</t>
  </si>
  <si>
    <t>ต่อผู้อื่นทั้งทางกาย วาจา ใจ</t>
  </si>
  <si>
    <t xml:space="preserve"> ระเบียบ ข้อบังคับของครอบครัว</t>
  </si>
  <si>
    <t>โรงเรียน และสังคม</t>
  </si>
  <si>
    <t>เข้าร่วมกิจกรรมการเรียนรู้</t>
  </si>
  <si>
    <t xml:space="preserve">  4.2 แสวงหาความรู้จากแหล่งเรียนรู้</t>
  </si>
  <si>
    <t>ต่างๆ ทั้งภายในและภายนอกโรงเรียน</t>
  </si>
  <si>
    <t>ด้วยการเลือกใช้สื่ออย่างเหมาะสม บัน</t>
  </si>
  <si>
    <t>ทึกความรู้ วิเคราะห์ สรุปเป็นองค์ความรู้</t>
  </si>
  <si>
    <t>และสามารถนำไปใช้ในชีวิตประจำวันได้</t>
  </si>
  <si>
    <t xml:space="preserve">  6.2 ทำงานด้วยความเพียรพยายามและ</t>
  </si>
  <si>
    <t>อดทนเพื่อให้งานสำเร็จตามเป้าหมาย</t>
  </si>
  <si>
    <t>รักความเป็นไทย</t>
  </si>
  <si>
    <t>ประเพณี ศิลปะ วัฒนธรรมไทย และมี</t>
  </si>
  <si>
    <t xml:space="preserve">  7.3 อนุรักษ์และสืบทอดภูมิปัญญาไทย</t>
  </si>
  <si>
    <t>มีจิตสาธารณะ</t>
  </si>
  <si>
    <t xml:space="preserve">  8.1 ช่วยเหลือผู้อื่นด้วยความเต็มใจ และ</t>
  </si>
  <si>
    <t>พึงพอใจ โดยไม่หวังผลตอบแทน</t>
  </si>
  <si>
    <t xml:space="preserve">  1.4 เคารพเทิดทูนสถาบันพระมหากษัตริย์</t>
  </si>
  <si>
    <t xml:space="preserve">  1. สามารถคัดสรรสื่อที่ต้องการอ่านเพื่อหาข้อมูล</t>
  </si>
  <si>
    <t xml:space="preserve">      สารสนเทศได้ตามวัตถุประสงค์ สามารถสร้าง</t>
  </si>
  <si>
    <t xml:space="preserve">      ความเข้าใจ และประยุกต์ใช้ความรู้จากการอ่าน</t>
  </si>
  <si>
    <t xml:space="preserve">  2. สามารถจับประเด็นสำคัญ  และประเด็นสนับสนุน</t>
  </si>
  <si>
    <t xml:space="preserve">      โต้แย้ง</t>
  </si>
  <si>
    <t xml:space="preserve">  3. สามารถวิเคราะห์ วิจารณ์ความสมเหตุสมผล</t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</si>
  <si>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</si>
  <si>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</si>
  <si>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t xml:space="preserve">  4. สามารถสรุปคุณค่า  แนวคิด แง่คิดที่ได้จากการอ่าน</t>
  </si>
  <si>
    <t xml:space="preserve">  5. สามารถสรุป อภิปราย ขยายความคิดเห็น โต้แย้ง</t>
  </si>
  <si>
    <t xml:space="preserve">      สนับสนุน โน้มน้าว โดยการเขียนสื่อสารในรูป</t>
  </si>
  <si>
    <t xml:space="preserve">      แบบต่าง ๆ เช่น ผังความคิด เป็นต้น</t>
  </si>
  <si>
    <t>ผ่าน</t>
  </si>
  <si>
    <t>ดีเยี่ยม</t>
  </si>
  <si>
    <t>ปลายภาค</t>
  </si>
  <si>
    <t>ลงชื่อ...................................ผู้อำนวยการสถานศึกษา</t>
  </si>
  <si>
    <t>จำนวนชั่วโมงทั้งหมดต่อ 1 ภาคเรียน = 20 ชั่วโมง จำนวนชั่วโมงที่ต้องเรียนทั้งหมดต่อ 1 ภาคเรียน = 20 ชั่วโมง 80 % = 16 ชั่วโมง 70 %  =  14 ชั่วโมง</t>
  </si>
  <si>
    <t>ลงชื่อ.....................................................</t>
  </si>
  <si>
    <t>ดี</t>
  </si>
  <si>
    <t>ลงชื่อ.................................................</t>
  </si>
  <si>
    <t>ข้อที่ 1 รักชาติ</t>
  </si>
  <si>
    <t>ชั่วโมง</t>
  </si>
  <si>
    <t>เวลาเรียน</t>
  </si>
  <si>
    <t>เก็บ1</t>
  </si>
  <si>
    <t>เก็บ2</t>
  </si>
  <si>
    <t>(นายปิยะพงษ์  บุญนิล)</t>
  </si>
  <si>
    <t>ตำแหน่งครู</t>
  </si>
  <si>
    <t xml:space="preserve"> ผู้อำนวยการโรงเรียนบ้านบ่อรัง</t>
  </si>
  <si>
    <t>ลงชื่อ....................................................ครูผู้สอน</t>
  </si>
  <si>
    <t>ผู้อำนวยการสถานศึกษา</t>
  </si>
  <si>
    <t>ข้อที่ 2 ซื่อสัตย์</t>
  </si>
  <si>
    <t>ข้อที่ 3 มีวินัย</t>
  </si>
  <si>
    <t>ข้อที่ 4 ใฝ่เรียนรู้</t>
  </si>
  <si>
    <t>ข้อที่ 5 อยู่อย่างพอเพียง</t>
  </si>
  <si>
    <t>ข้อที่ 6 มุ่งมั่นทำงาน</t>
  </si>
  <si>
    <t>ข้อที่ 7 รักความเป็นไทย</t>
  </si>
  <si>
    <t>ข้อที่ 8 มีจิตสาธารณะ</t>
  </si>
  <si>
    <t>ผลการประเมิน</t>
  </si>
  <si>
    <t>( นายปิยะพงษ์  บุญนิล )</t>
  </si>
  <si>
    <t>ลงชื่อ...................................................ครูผู้สอน</t>
  </si>
  <si>
    <t>อำเภอวิเชียรบุรี  จังหวัดเพชรบูรณ์</t>
  </si>
  <si>
    <t>จำนวน 1 ชั่วโมง/สัปดาห์  จำนวน 20 ชั่วโมง/เทอม  จำนวน 0.5 หน่วยกิต</t>
  </si>
  <si>
    <t>ช่วงชั้นมัธยมศึกษาตอนต้น</t>
  </si>
  <si>
    <t>เด็กชายประวิชญ์  เพ็งชัยศรี</t>
  </si>
  <si>
    <t>เด็กชายสรรเพชญ  สังคง</t>
  </si>
  <si>
    <t>เด็กชายกณวรรธน์  ทองเวียง</t>
  </si>
  <si>
    <t>เด็กชายนัฐพล  เลขลิขิต</t>
  </si>
  <si>
    <t>เด็กชายพีระวัฒน์  แฝงวัด</t>
  </si>
  <si>
    <t>เด็กชายสิทธินันท์  ปาลี</t>
  </si>
  <si>
    <t>เด็กหญิงน้ำฝน  ขอห้อมกลาง</t>
  </si>
  <si>
    <t>เด็กหญิงปวันรัตน์  แฝงวัด</t>
  </si>
  <si>
    <t>เด็กหญิงปวรรัตน์  แฝงวัด</t>
  </si>
  <si>
    <t>เด็กหญิงวนารี  นัดรู้</t>
  </si>
  <si>
    <t>เด็กหญิงอริสรา  สุขี</t>
  </si>
  <si>
    <t>เด็กหญิงน้ำทิพย์  เปลี่ยนพิทักษ์</t>
  </si>
  <si>
    <t>เด็กหญิงกัลยรัตน์  อินทร์ทิพย์</t>
  </si>
  <si>
    <t>เด็กชายโยธิน พรมยาลี</t>
  </si>
  <si>
    <t>เด็กหญิงปริยากร เชื้อคำเพ็ง</t>
  </si>
  <si>
    <t>เก็บ3</t>
  </si>
  <si>
    <t>( นายวัฒนศิลป์ สิงห์เครือ )</t>
  </si>
  <si>
    <t>(นายวัฒนศิลป์ สิงห์เครือ)</t>
  </si>
  <si>
    <t>วิชา คอมพิวเตอร์ ม.1 รหัสวิชา ว 21281  กลุ่มสาระ วิทยาศาสตร์และเทคโนโลยี</t>
  </si>
  <si>
    <t>คำอธิบายรายวิชาเพิ่มเติม</t>
  </si>
  <si>
    <t xml:space="preserve">          ศึกษาการใช้คอมพิวเตอร์ การเปิด ปิดเครื่อง การใช้แป้นพิมพ์ ระบบปฏิบัติการ การจัดทำสำเนาแผ่นบันทึก การดูสารบัญ แฟ้มข้อมูล การแก้ไขข้อมูลคำสั่งต่าง ๆ ในการพิมพ์แฟ้มข้อมูลเอกสารการพิมพ์ตาราง การค้นหาและเปลี่ยนแปลงข้อความ คำสั่งพิเศษในการสั่งพิมพ์ การประยุกต์ในการพิมพ์เอกสารต่าง ๆ 
ปฏิบัติการใช้เครื่องและปรับแต่งภาพบนจอ ใช้โปรแกรมประมวลผลคำ ป้อนข้อมูล แก้ไขข้อมูล ใช้คำสั่งในการพิมพ์แฟ้มข้อมูล เอกสาร จัดเก็บแฟ้มข้อมูลเอกสารและเรียกแฟ้มข้อมูลมาแก้ไข กำหนดรูปแบบเอกสาร พิมพ์เอกสาร สร้างตาราง ค้นหาและเปลี่ยนแปลงข้อความใช้คำสั่งพิเศษในการสั่งพิมพ์ 
          เพื่อให้นักเรียนมีความรู้ความสามารถในการใช้ทักษะกระบวนการปฏิบัติ  เกิดความรู้  ความคิด  ความเข้าใจ  เกี่ยวกับโปรแกรมประมวลผลคำ  สามารถนำไปใช้ในการจัดทำเอกสาร  ตลอดจนสามารถนำไปประยุกต์ใช้ในชีวิตประจำวันได้ อีกทั้งยังเป็นพื้นฐานในการศึกษาต่อและการประกอบอาชีพได้  รวมทั้งพัฒนาผู้เรียนให้เห็นคุณค่าการเรียนรู้  มีความรับผิดชอบมีวินัย มุ่งมั่นในการทำงาน ซื่อสัตย์สุจริต ใฝ่เรียนรู้ อยู่อย่างพอเพียง รักความเป็นไทย  รักชาติ  ศาสน์  กษัตริย์  มีจิต   สาธารณะและมีสัมมาคารวะ
</t>
  </si>
  <si>
    <t>ผลการเรียนรู้  (ข้อที่ / คะแนน)</t>
  </si>
  <si>
    <t>ผลการเรียนรู้ ข้อ1-2</t>
  </si>
  <si>
    <t>ผลการเรียนรู้ ข้อ3-4</t>
  </si>
  <si>
    <t>ผลการเรียนรู้ ข้อ5-6</t>
  </si>
  <si>
    <t>ผลการเรียนรู้ ข้อ7-8</t>
  </si>
  <si>
    <t>ผลการเรียนรู้ ข้อ9-10</t>
  </si>
  <si>
    <r>
      <rPr>
        <b/>
        <sz val="16"/>
        <rFont val="TH SarabunPSK"/>
        <family val="2"/>
      </rPr>
      <t>ผลการเรียนรู้</t>
    </r>
    <r>
      <rPr>
        <sz val="16"/>
        <rFont val="TH SarabunPSK"/>
        <family val="2"/>
      </rPr>
      <t xml:space="preserve">
1. สามารถใช้โปรแกรม Microsoft Word เบื้องต้นได้
2. สามารถพิมพ์และปรับปรุงแก้ไขข้อความได้
3. สามารถจัดรูปแบบตัวอักษรและเอกสารได้
4. สามารถกำหนดเครื่องหมายหน้าหัวข้อและเลขลำดับได้
5. สามารถสร้างตาราง กราฟ และสูตรทางคณิตศาสตร์ได้
6. สามารถจัดเอกสารแบบสดมภ์ได้
7. สามารถสร้างกราฟิกในเอกสารได้
8. สามารถค้นหาและตรวจคำในเอกสารได้
9. สามารถจัดทำจดหมายเวียนได้
10.สามารถจัดรูปแบบและพิมพ์เอกสารเพื่อจัดทำการ์ดในโอกาสต่าง ๆ ได้
รวมทั้งหมด 10 ผลการเรียนรู้</t>
    </r>
  </si>
  <si>
    <t>ชั้นมัธยมศึกษาปีที่ 1 ภาคเรียนที่ 2 ปีการศึกษา 2563</t>
  </si>
  <si>
    <t xml:space="preserve">รหัสวิชา ว 21281  คอมพิวเตอร์ ม.1                              กลุ่มสาระการเรียนรู้วิทยาศาสตร์และเทคโนโลยี 
ชั้นมัธยมศึกษาปีที่ 1  ภาคเรียนที่ 2                                  เวลา 20 ชั่วโมง จำนวน 0.5 หน่วยกิต  </t>
  </si>
  <si>
    <t>ภาคเรียนที่ 2 ปีการศึกษา 2563 รายวิชา คอมพิวเตอร์ ม.1 รหัสวิชา ว 21281
อัตราส่วนคะแนนระหว่างเรียน : ปลายภาค 70 : 30</t>
  </si>
  <si>
    <t>ภาคเรียนที่ 2</t>
  </si>
  <si>
    <t>แบบประเมินคุณลักษณะอันพึงประสงค์  ชั้นมัธยมศึกษาปีที่ 1 ภาคเรียนที่ 2 ปีการศึกษา 2563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</si>
</sst>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00"/>
    <numFmt numFmtId="173" formatCode="0.0"/>
    <numFmt numFmtId="174" formatCode="[$-107041E]d\ mmmm\ yyyy;@"/>
  </numFmts>
  <fonts count="70">
    <font>
      <sz val="10"/>
      <name val="Arial"/>
      <family val="0"/>
    </font>
    <font>
      <sz val="16"/>
      <name val="DilleniaUPC"/>
      <family val="1"/>
    </font>
    <font>
      <sz val="14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b/>
      <sz val="20"/>
      <name val="DilleniaUPC"/>
      <family val="1"/>
    </font>
    <font>
      <b/>
      <sz val="36"/>
      <name val="DilleniaUPC"/>
      <family val="1"/>
    </font>
    <font>
      <b/>
      <sz val="28"/>
      <name val="DilleniaUPC"/>
      <family val="1"/>
    </font>
    <font>
      <b/>
      <sz val="18"/>
      <name val="DilleniaUPC"/>
      <family val="1"/>
    </font>
    <font>
      <b/>
      <sz val="22"/>
      <name val="Dillen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7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8"/>
      <name val="Arial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9"/>
      <name val="DilleniaUPC"/>
      <family val="1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DilleniaUPC"/>
      <family val="1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top"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top" textRotation="90"/>
    </xf>
    <xf numFmtId="174" fontId="12" fillId="0" borderId="10" xfId="0" applyNumberFormat="1" applyFont="1" applyFill="1" applyBorder="1" applyAlignment="1">
      <alignment horizontal="center" vertical="top" textRotation="90"/>
    </xf>
    <xf numFmtId="174" fontId="12" fillId="0" borderId="10" xfId="0" applyNumberFormat="1" applyFont="1" applyBorder="1" applyAlignment="1">
      <alignment vertical="center" textRotation="90" wrapText="1"/>
    </xf>
    <xf numFmtId="0" fontId="13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173" fontId="1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textRotation="90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" fontId="68" fillId="0" borderId="10" xfId="0" applyNumberFormat="1" applyFont="1" applyFill="1" applyBorder="1" applyAlignment="1">
      <alignment horizontal="center" vertical="center"/>
    </xf>
    <xf numFmtId="173" fontId="68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13" fillId="6" borderId="10" xfId="0" applyFont="1" applyFill="1" applyBorder="1" applyAlignment="1">
      <alignment horizontal="center"/>
    </xf>
    <xf numFmtId="0" fontId="68" fillId="6" borderId="12" xfId="0" applyFont="1" applyFill="1" applyBorder="1" applyAlignment="1">
      <alignment horizontal="left" vertical="center"/>
    </xf>
    <xf numFmtId="0" fontId="13" fillId="6" borderId="11" xfId="0" applyFont="1" applyFill="1" applyBorder="1" applyAlignment="1">
      <alignment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69" fillId="6" borderId="10" xfId="0" applyFont="1" applyFill="1" applyBorder="1" applyAlignment="1">
      <alignment horizontal="center"/>
    </xf>
    <xf numFmtId="0" fontId="69" fillId="6" borderId="10" xfId="0" applyFont="1" applyFill="1" applyBorder="1" applyAlignment="1">
      <alignment/>
    </xf>
    <xf numFmtId="1" fontId="12" fillId="6" borderId="10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173" fontId="12" fillId="6" borderId="10" xfId="0" applyNumberFormat="1" applyFont="1" applyFill="1" applyBorder="1" applyAlignment="1">
      <alignment horizontal="center" vertical="center"/>
    </xf>
    <xf numFmtId="0" fontId="68" fillId="6" borderId="10" xfId="0" applyFont="1" applyFill="1" applyBorder="1" applyAlignment="1">
      <alignment horizontal="center"/>
    </xf>
    <xf numFmtId="0" fontId="68" fillId="6" borderId="10" xfId="0" applyFont="1" applyFill="1" applyBorder="1" applyAlignment="1">
      <alignment/>
    </xf>
    <xf numFmtId="173" fontId="13" fillId="6" borderId="10" xfId="0" applyNumberFormat="1" applyFont="1" applyFill="1" applyBorder="1" applyAlignment="1">
      <alignment horizontal="center" vertical="center"/>
    </xf>
    <xf numFmtId="1" fontId="68" fillId="6" borderId="10" xfId="0" applyNumberFormat="1" applyFont="1" applyFill="1" applyBorder="1" applyAlignment="1">
      <alignment horizontal="center" vertical="center"/>
    </xf>
    <xf numFmtId="173" fontId="68" fillId="6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46" applyNumberFormat="1" applyFont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/>
    </xf>
    <xf numFmtId="0" fontId="68" fillId="13" borderId="12" xfId="0" applyFont="1" applyFill="1" applyBorder="1" applyAlignment="1">
      <alignment horizontal="left" vertical="center"/>
    </xf>
    <xf numFmtId="0" fontId="13" fillId="13" borderId="11" xfId="0" applyFont="1" applyFill="1" applyBorder="1" applyAlignment="1">
      <alignment vertical="center"/>
    </xf>
    <xf numFmtId="0" fontId="13" fillId="13" borderId="11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1" fontId="13" fillId="13" borderId="10" xfId="0" applyNumberFormat="1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69" fillId="13" borderId="10" xfId="0" applyFont="1" applyFill="1" applyBorder="1" applyAlignment="1">
      <alignment horizontal="center"/>
    </xf>
    <xf numFmtId="0" fontId="69" fillId="13" borderId="10" xfId="0" applyFont="1" applyFill="1" applyBorder="1" applyAlignment="1">
      <alignment/>
    </xf>
    <xf numFmtId="1" fontId="12" fillId="13" borderId="10" xfId="0" applyNumberFormat="1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/>
    </xf>
    <xf numFmtId="173" fontId="12" fillId="13" borderId="10" xfId="0" applyNumberFormat="1" applyFont="1" applyFill="1" applyBorder="1" applyAlignment="1">
      <alignment horizontal="center" vertical="center"/>
    </xf>
    <xf numFmtId="0" fontId="68" fillId="13" borderId="10" xfId="0" applyFont="1" applyFill="1" applyBorder="1" applyAlignment="1">
      <alignment horizontal="center"/>
    </xf>
    <xf numFmtId="0" fontId="68" fillId="13" borderId="10" xfId="0" applyFont="1" applyFill="1" applyBorder="1" applyAlignment="1">
      <alignment/>
    </xf>
    <xf numFmtId="0" fontId="13" fillId="7" borderId="10" xfId="0" applyFont="1" applyFill="1" applyBorder="1" applyAlignment="1">
      <alignment horizontal="center"/>
    </xf>
    <xf numFmtId="0" fontId="68" fillId="7" borderId="10" xfId="0" applyFont="1" applyFill="1" applyBorder="1" applyAlignment="1">
      <alignment horizontal="center"/>
    </xf>
    <xf numFmtId="0" fontId="68" fillId="7" borderId="10" xfId="0" applyFont="1" applyFill="1" applyBorder="1" applyAlignment="1">
      <alignment/>
    </xf>
    <xf numFmtId="1" fontId="68" fillId="7" borderId="10" xfId="0" applyNumberFormat="1" applyFont="1" applyFill="1" applyBorder="1" applyAlignment="1">
      <alignment horizontal="center" vertical="center"/>
    </xf>
    <xf numFmtId="173" fontId="68" fillId="7" borderId="10" xfId="0" applyNumberFormat="1" applyFont="1" applyFill="1" applyBorder="1" applyAlignment="1">
      <alignment horizontal="center" vertical="center"/>
    </xf>
    <xf numFmtId="174" fontId="12" fillId="7" borderId="10" xfId="0" applyNumberFormat="1" applyFont="1" applyFill="1" applyBorder="1" applyAlignment="1">
      <alignment horizontal="center" vertical="top" textRotation="90"/>
    </xf>
    <xf numFmtId="0" fontId="13" fillId="7" borderId="11" xfId="0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1" fontId="11" fillId="1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28</xdr:row>
      <xdr:rowOff>28575</xdr:rowOff>
    </xdr:from>
    <xdr:to>
      <xdr:col>9</xdr:col>
      <xdr:colOff>0</xdr:colOff>
      <xdr:row>28</xdr:row>
      <xdr:rowOff>228600</xdr:rowOff>
    </xdr:to>
    <xdr:sp>
      <xdr:nvSpPr>
        <xdr:cNvPr id="1" name="Oval 17"/>
        <xdr:cNvSpPr>
          <a:spLocks/>
        </xdr:cNvSpPr>
      </xdr:nvSpPr>
      <xdr:spPr>
        <a:xfrm>
          <a:off x="3619500" y="9086850"/>
          <a:ext cx="2476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28575</xdr:rowOff>
    </xdr:from>
    <xdr:to>
      <xdr:col>9</xdr:col>
      <xdr:colOff>0</xdr:colOff>
      <xdr:row>27</xdr:row>
      <xdr:rowOff>228600</xdr:rowOff>
    </xdr:to>
    <xdr:sp>
      <xdr:nvSpPr>
        <xdr:cNvPr id="2" name="Oval 18"/>
        <xdr:cNvSpPr>
          <a:spLocks/>
        </xdr:cNvSpPr>
      </xdr:nvSpPr>
      <xdr:spPr>
        <a:xfrm>
          <a:off x="3619500" y="8829675"/>
          <a:ext cx="2476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123825</xdr:rowOff>
    </xdr:from>
    <xdr:to>
      <xdr:col>12</xdr:col>
      <xdr:colOff>247650</xdr:colOff>
      <xdr:row>1</xdr:row>
      <xdr:rowOff>209550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438650" y="123825"/>
          <a:ext cx="1019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ปพ.5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view="pageLayout" zoomScale="115" zoomScaleSheetLayoutView="100" zoomScalePageLayoutView="115" workbookViewId="0" topLeftCell="A7">
      <selection activeCell="C15" sqref="C15"/>
    </sheetView>
  </sheetViews>
  <sheetFormatPr defaultColWidth="9.28125" defaultRowHeight="12.75"/>
  <cols>
    <col min="1" max="1" width="6.28125" style="1" customWidth="1"/>
    <col min="2" max="2" width="4.7109375" style="1" customWidth="1"/>
    <col min="3" max="12" width="6.7109375" style="1" customWidth="1"/>
    <col min="13" max="13" width="5.28125" style="1" customWidth="1"/>
    <col min="14" max="14" width="1.421875" style="1" customWidth="1"/>
    <col min="15" max="15" width="7.28125" style="1" customWidth="1"/>
    <col min="16" max="16384" width="9.28125" style="1" customWidth="1"/>
  </cols>
  <sheetData>
    <row r="1" ht="31.5" customHeight="1"/>
    <row r="2" spans="2:14" ht="51.75">
      <c r="B2" s="156" t="s">
        <v>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4"/>
    </row>
    <row r="3" spans="2:13" ht="40.5">
      <c r="B3" s="157" t="s">
        <v>17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2:13" ht="28.5">
      <c r="B4" s="158" t="s">
        <v>129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2:13" ht="28.5">
      <c r="B5" s="158" t="s">
        <v>18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2:13" ht="28.5">
      <c r="B6" s="158" t="s">
        <v>131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2:13" ht="28.5">
      <c r="B7" s="158" t="s">
        <v>160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4" ht="32.25">
      <c r="A8" s="142" t="s">
        <v>150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2:13" ht="32.25">
      <c r="B9" s="10" t="s">
        <v>130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3" ht="23.25" customHeight="1">
      <c r="B10" s="155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  <row r="11" spans="2:13" ht="18" customHeight="1">
      <c r="B11" s="151"/>
      <c r="C11" s="143" t="s">
        <v>10</v>
      </c>
      <c r="D11" s="161" t="s">
        <v>11</v>
      </c>
      <c r="E11" s="162"/>
      <c r="F11" s="162"/>
      <c r="G11" s="162"/>
      <c r="H11" s="162"/>
      <c r="I11" s="162"/>
      <c r="J11" s="162"/>
      <c r="K11" s="162"/>
      <c r="L11" s="162"/>
      <c r="M11" s="163"/>
    </row>
    <row r="12" spans="2:13" ht="18" customHeight="1">
      <c r="B12" s="151"/>
      <c r="C12" s="143"/>
      <c r="D12" s="138" t="s">
        <v>26</v>
      </c>
      <c r="E12" s="153"/>
      <c r="F12" s="153"/>
      <c r="G12" s="153"/>
      <c r="H12" s="153"/>
      <c r="I12" s="153"/>
      <c r="J12" s="153"/>
      <c r="K12" s="139"/>
      <c r="L12" s="138" t="s">
        <v>27</v>
      </c>
      <c r="M12" s="139"/>
    </row>
    <row r="13" spans="2:13" ht="18" customHeight="1">
      <c r="B13" s="151"/>
      <c r="C13" s="143"/>
      <c r="D13" s="5">
        <v>4</v>
      </c>
      <c r="E13" s="5">
        <v>3.5</v>
      </c>
      <c r="F13" s="5">
        <v>3</v>
      </c>
      <c r="G13" s="5">
        <v>2.5</v>
      </c>
      <c r="H13" s="5">
        <v>2</v>
      </c>
      <c r="I13" s="5">
        <v>1.5</v>
      </c>
      <c r="J13" s="5">
        <v>1</v>
      </c>
      <c r="K13" s="5">
        <v>0</v>
      </c>
      <c r="L13" s="5" t="s">
        <v>28</v>
      </c>
      <c r="M13" s="11" t="s">
        <v>29</v>
      </c>
    </row>
    <row r="14" spans="2:14" ht="20.25" customHeight="1">
      <c r="B14" s="151"/>
      <c r="C14" s="108">
        <v>15</v>
      </c>
      <c r="D14" s="108">
        <f>COUNTIF(บันทึกคะแนน!$N$8:$N$22,หน้าปก!D13)</f>
        <v>4</v>
      </c>
      <c r="E14" s="108">
        <f>COUNTIF(บันทึกคะแนน!$N$8:$N$22,หน้าปก!E13)</f>
        <v>3</v>
      </c>
      <c r="F14" s="108">
        <f>COUNTIF(บันทึกคะแนน!$N$8:$N$22,หน้าปก!F13)</f>
        <v>3</v>
      </c>
      <c r="G14" s="108">
        <f>COUNTIF(บันทึกคะแนน!$N$8:$N$22,หน้าปก!G13)</f>
        <v>1</v>
      </c>
      <c r="H14" s="108">
        <f>COUNTIF(บันทึกคะแนน!$N$8:$N$22,หน้าปก!H13)</f>
        <v>1</v>
      </c>
      <c r="I14" s="108">
        <f>COUNTIF(บันทึกคะแนน!$N$8:$N$22,หน้าปก!I13)</f>
        <v>0</v>
      </c>
      <c r="J14" s="108">
        <f>COUNTIF(บันทึกคะแนน!$N$8:$N$22,หน้าปก!J13)</f>
        <v>0</v>
      </c>
      <c r="K14" s="108">
        <f>COUNTIF(บันทึกคะแนน!$N$8:$N$22,หน้าปก!K13)</f>
        <v>2</v>
      </c>
      <c r="L14" s="108">
        <f>COUNTIF(บันทึกคะแนน!$N$8:$N$22,หน้าปก!L13)</f>
        <v>0</v>
      </c>
      <c r="M14" s="108">
        <f>COUNTIF(บันทึกคะแนน!$N$8:$N$22,หน้าปก!M13)</f>
        <v>1</v>
      </c>
      <c r="N14" s="12">
        <f>SUM(D14:M14)</f>
        <v>15</v>
      </c>
    </row>
    <row r="15" spans="2:14" ht="23.25">
      <c r="B15" s="151"/>
      <c r="C15" s="107" t="s">
        <v>1</v>
      </c>
      <c r="D15" s="109">
        <f>D14/$C$14*100</f>
        <v>26.666666666666668</v>
      </c>
      <c r="E15" s="109">
        <f aca="true" t="shared" si="0" ref="E15:M15">E14/$C$14*100</f>
        <v>20</v>
      </c>
      <c r="F15" s="109">
        <f t="shared" si="0"/>
        <v>20</v>
      </c>
      <c r="G15" s="109">
        <f t="shared" si="0"/>
        <v>6.666666666666667</v>
      </c>
      <c r="H15" s="109">
        <f t="shared" si="0"/>
        <v>6.666666666666667</v>
      </c>
      <c r="I15" s="109">
        <f t="shared" si="0"/>
        <v>0</v>
      </c>
      <c r="J15" s="109">
        <f t="shared" si="0"/>
        <v>0</v>
      </c>
      <c r="K15" s="109">
        <f t="shared" si="0"/>
        <v>13.333333333333334</v>
      </c>
      <c r="L15" s="109">
        <f t="shared" si="0"/>
        <v>0</v>
      </c>
      <c r="M15" s="109">
        <f t="shared" si="0"/>
        <v>6.666666666666667</v>
      </c>
      <c r="N15" s="13">
        <f>SUM(D15:M15)</f>
        <v>100.00000000000001</v>
      </c>
    </row>
    <row r="16" spans="2:13" ht="17.25">
      <c r="B16" s="152"/>
      <c r="C16" s="166"/>
      <c r="D16" s="166"/>
      <c r="E16" s="166"/>
      <c r="F16" s="166"/>
      <c r="G16" s="166"/>
      <c r="H16" s="167"/>
      <c r="I16" s="167"/>
      <c r="J16" s="167"/>
      <c r="K16" s="167"/>
      <c r="L16" s="167"/>
      <c r="M16" s="3"/>
    </row>
    <row r="17" spans="2:14" ht="18" customHeight="1">
      <c r="B17" s="136" t="s">
        <v>12</v>
      </c>
      <c r="C17" s="150"/>
      <c r="D17" s="150"/>
      <c r="E17" s="150"/>
      <c r="F17" s="150"/>
      <c r="G17" s="137"/>
      <c r="H17" s="133" t="s">
        <v>13</v>
      </c>
      <c r="I17" s="133"/>
      <c r="J17" s="133"/>
      <c r="K17" s="133"/>
      <c r="L17" s="133"/>
      <c r="M17" s="133"/>
      <c r="N17" s="133"/>
    </row>
    <row r="18" spans="2:14" ht="18" customHeight="1">
      <c r="B18" s="146" t="s">
        <v>14</v>
      </c>
      <c r="C18" s="147"/>
      <c r="D18" s="136" t="s">
        <v>15</v>
      </c>
      <c r="E18" s="150"/>
      <c r="F18" s="150"/>
      <c r="G18" s="137"/>
      <c r="H18" s="133" t="s">
        <v>14</v>
      </c>
      <c r="I18" s="133"/>
      <c r="J18" s="133" t="s">
        <v>15</v>
      </c>
      <c r="K18" s="133"/>
      <c r="L18" s="133"/>
      <c r="M18" s="133"/>
      <c r="N18" s="133"/>
    </row>
    <row r="19" spans="2:14" ht="17.25">
      <c r="B19" s="148"/>
      <c r="C19" s="149"/>
      <c r="D19" s="136" t="s">
        <v>0</v>
      </c>
      <c r="E19" s="137"/>
      <c r="F19" s="136" t="s">
        <v>1</v>
      </c>
      <c r="G19" s="137"/>
      <c r="H19" s="133"/>
      <c r="I19" s="133"/>
      <c r="J19" s="133" t="s">
        <v>52</v>
      </c>
      <c r="K19" s="133"/>
      <c r="L19" s="133" t="s">
        <v>53</v>
      </c>
      <c r="M19" s="133"/>
      <c r="N19" s="133"/>
    </row>
    <row r="20" spans="2:14" ht="23.25">
      <c r="B20" s="136" t="s">
        <v>102</v>
      </c>
      <c r="C20" s="137"/>
      <c r="D20" s="144">
        <f>COUNTIF(คุณลักษณะอันพึงประสงค์1!$O$4:$O$31,B20)</f>
        <v>3</v>
      </c>
      <c r="E20" s="145"/>
      <c r="F20" s="140">
        <f>D20/$C$14*100</f>
        <v>20</v>
      </c>
      <c r="G20" s="141"/>
      <c r="H20" s="133" t="s">
        <v>102</v>
      </c>
      <c r="I20" s="133"/>
      <c r="J20" s="135">
        <f>COUNTIF(ประเมินอ่านคิดวิเคราะห์!$J$8:$J$22,หน้าปก!H20)</f>
        <v>7</v>
      </c>
      <c r="K20" s="135"/>
      <c r="L20" s="134">
        <f>J20/$C$14*100</f>
        <v>46.666666666666664</v>
      </c>
      <c r="M20" s="134"/>
      <c r="N20" s="134"/>
    </row>
    <row r="21" spans="2:14" ht="23.25">
      <c r="B21" s="136" t="s">
        <v>107</v>
      </c>
      <c r="C21" s="137"/>
      <c r="D21" s="144">
        <f>COUNTIF(คุณลักษณะอันพึงประสงค์1!$O$4:$O$31,B21)</f>
        <v>7</v>
      </c>
      <c r="E21" s="145"/>
      <c r="F21" s="140">
        <f>D21/$C$14*100</f>
        <v>46.666666666666664</v>
      </c>
      <c r="G21" s="141"/>
      <c r="H21" s="133" t="s">
        <v>107</v>
      </c>
      <c r="I21" s="133"/>
      <c r="J21" s="135">
        <f>COUNTIF(ประเมินอ่านคิดวิเคราะห์!$J$8:$J$22,หน้าปก!H21)</f>
        <v>3</v>
      </c>
      <c r="K21" s="135"/>
      <c r="L21" s="134">
        <f>J21/$C$14*100</f>
        <v>20</v>
      </c>
      <c r="M21" s="134"/>
      <c r="N21" s="134"/>
    </row>
    <row r="22" spans="2:14" ht="18" customHeight="1">
      <c r="B22" s="136" t="s">
        <v>101</v>
      </c>
      <c r="C22" s="137"/>
      <c r="D22" s="144">
        <f>COUNTIF(คุณลักษณะอันพึงประสงค์1!$O$4:$O$31,B22)</f>
        <v>2</v>
      </c>
      <c r="E22" s="145"/>
      <c r="F22" s="140">
        <f>D22/$C$14*100</f>
        <v>13.333333333333334</v>
      </c>
      <c r="G22" s="141"/>
      <c r="H22" s="133" t="s">
        <v>101</v>
      </c>
      <c r="I22" s="133"/>
      <c r="J22" s="135">
        <f>COUNTIF(ประเมินอ่านคิดวิเคราะห์!$J$8:$J$22,หน้าปก!H22)</f>
        <v>2</v>
      </c>
      <c r="K22" s="135"/>
      <c r="L22" s="134">
        <f>J22/$C$14*100</f>
        <v>13.333333333333334</v>
      </c>
      <c r="M22" s="134"/>
      <c r="N22" s="134"/>
    </row>
    <row r="23" spans="2:13" ht="39.75" customHeight="1">
      <c r="B23" s="164" t="s">
        <v>2</v>
      </c>
      <c r="C23" s="164"/>
      <c r="D23" s="164"/>
      <c r="E23" s="164"/>
      <c r="F23" s="164"/>
      <c r="G23" s="164"/>
      <c r="H23" s="164"/>
      <c r="I23" s="164"/>
      <c r="J23" s="165"/>
      <c r="K23" s="165"/>
      <c r="L23" s="165"/>
      <c r="M23" s="165"/>
    </row>
    <row r="24" spans="1:13" s="2" customFormat="1" ht="33.75" customHeight="1">
      <c r="A24" s="6"/>
      <c r="B24" s="6"/>
      <c r="C24" s="8"/>
      <c r="D24" s="8"/>
      <c r="E24" s="8"/>
      <c r="F24" s="159" t="s">
        <v>30</v>
      </c>
      <c r="G24" s="159"/>
      <c r="H24" s="159"/>
      <c r="I24" s="159"/>
      <c r="J24" s="8"/>
      <c r="K24" s="6"/>
      <c r="L24" s="8"/>
      <c r="M24" s="8"/>
    </row>
    <row r="25" spans="1:13" s="2" customFormat="1" ht="20.25">
      <c r="A25" s="6"/>
      <c r="B25" s="6"/>
      <c r="C25" s="8"/>
      <c r="D25" s="8"/>
      <c r="E25" s="8"/>
      <c r="F25" s="159" t="s">
        <v>127</v>
      </c>
      <c r="G25" s="159"/>
      <c r="H25" s="159"/>
      <c r="I25" s="159"/>
      <c r="J25" s="8"/>
      <c r="K25" s="6"/>
      <c r="L25" s="8"/>
      <c r="M25" s="8"/>
    </row>
    <row r="26" spans="2:13" s="2" customFormat="1" ht="15" customHeight="1"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</row>
    <row r="27" spans="2:13" ht="26.25">
      <c r="B27" s="154" t="s">
        <v>3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  <row r="28" spans="2:13" s="2" customFormat="1" ht="20.25">
      <c r="B28" s="6"/>
      <c r="C28" s="6"/>
      <c r="D28" s="6"/>
      <c r="E28" s="6"/>
      <c r="F28" s="6"/>
      <c r="G28" s="6"/>
      <c r="H28" s="6"/>
      <c r="I28" s="6" t="s">
        <v>31</v>
      </c>
      <c r="J28" s="6"/>
      <c r="K28" s="6"/>
      <c r="L28" s="6"/>
      <c r="M28" s="6"/>
    </row>
    <row r="29" spans="2:13" s="2" customFormat="1" ht="20.25">
      <c r="B29" s="6"/>
      <c r="C29" s="6"/>
      <c r="D29" s="6"/>
      <c r="E29" s="6"/>
      <c r="F29" s="6"/>
      <c r="G29" s="6"/>
      <c r="H29" s="6"/>
      <c r="I29" s="6" t="s">
        <v>32</v>
      </c>
      <c r="J29" s="6"/>
      <c r="K29" s="6"/>
      <c r="L29" s="6"/>
      <c r="M29" s="6"/>
    </row>
    <row r="30" spans="2:13" s="2" customFormat="1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ht="23.25">
      <c r="B31" s="7"/>
      <c r="C31" s="7"/>
      <c r="D31" s="7"/>
      <c r="E31" s="7"/>
      <c r="F31" s="7"/>
      <c r="G31" s="7"/>
      <c r="H31" s="7" t="s">
        <v>104</v>
      </c>
      <c r="J31" s="7"/>
      <c r="K31" s="7"/>
      <c r="L31" s="7"/>
      <c r="M31" s="7"/>
    </row>
    <row r="32" spans="2:13" ht="23.25">
      <c r="B32" s="7"/>
      <c r="C32" s="7"/>
      <c r="D32" s="7"/>
      <c r="E32" s="7"/>
      <c r="F32" s="7"/>
      <c r="G32" s="7"/>
      <c r="H32" s="160" t="s">
        <v>148</v>
      </c>
      <c r="I32" s="160"/>
      <c r="J32" s="160"/>
      <c r="K32" s="160"/>
      <c r="L32" s="7"/>
      <c r="M32" s="7"/>
    </row>
    <row r="33" spans="2:13" ht="23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sheetProtection/>
  <mergeCells count="48">
    <mergeCell ref="F25:I25"/>
    <mergeCell ref="F24:I24"/>
    <mergeCell ref="H32:K32"/>
    <mergeCell ref="D11:M11"/>
    <mergeCell ref="H18:I19"/>
    <mergeCell ref="F19:G19"/>
    <mergeCell ref="B23:M23"/>
    <mergeCell ref="B26:M26"/>
    <mergeCell ref="B17:G17"/>
    <mergeCell ref="C16:L16"/>
    <mergeCell ref="B11:B16"/>
    <mergeCell ref="D12:K12"/>
    <mergeCell ref="B27:M27"/>
    <mergeCell ref="B10:M10"/>
    <mergeCell ref="B2:M2"/>
    <mergeCell ref="B3:M3"/>
    <mergeCell ref="B4:M4"/>
    <mergeCell ref="B5:M5"/>
    <mergeCell ref="B6:M6"/>
    <mergeCell ref="B7:M7"/>
    <mergeCell ref="A8:N8"/>
    <mergeCell ref="C11:C13"/>
    <mergeCell ref="B21:C21"/>
    <mergeCell ref="B22:C22"/>
    <mergeCell ref="D19:E19"/>
    <mergeCell ref="D20:E20"/>
    <mergeCell ref="D21:E21"/>
    <mergeCell ref="D22:E22"/>
    <mergeCell ref="B18:C19"/>
    <mergeCell ref="D18:G18"/>
    <mergeCell ref="B20:C20"/>
    <mergeCell ref="L12:M12"/>
    <mergeCell ref="F20:G20"/>
    <mergeCell ref="F21:G21"/>
    <mergeCell ref="F22:G22"/>
    <mergeCell ref="H20:I20"/>
    <mergeCell ref="H21:I21"/>
    <mergeCell ref="H22:I22"/>
    <mergeCell ref="J21:K21"/>
    <mergeCell ref="J22:K22"/>
    <mergeCell ref="J19:K19"/>
    <mergeCell ref="L22:N22"/>
    <mergeCell ref="J20:K20"/>
    <mergeCell ref="H17:N17"/>
    <mergeCell ref="J18:N18"/>
    <mergeCell ref="L19:N19"/>
    <mergeCell ref="L21:N21"/>
    <mergeCell ref="L20:N20"/>
  </mergeCells>
  <printOptions/>
  <pageMargins left="0.984251968503937" right="0.1968503937007874" top="0.3937007874015748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="85" zoomScaleNormal="85" zoomScalePageLayoutView="115" workbookViewId="0" topLeftCell="A1">
      <selection activeCell="A2" sqref="A2:B2"/>
    </sheetView>
  </sheetViews>
  <sheetFormatPr defaultColWidth="9.28125" defaultRowHeight="12.75"/>
  <cols>
    <col min="1" max="1" width="6.00390625" style="14" customWidth="1"/>
    <col min="2" max="2" width="84.7109375" style="14" customWidth="1"/>
    <col min="3" max="3" width="4.7109375" style="14" customWidth="1"/>
    <col min="4" max="16384" width="9.28125" style="14" customWidth="1"/>
  </cols>
  <sheetData>
    <row r="1" spans="1:2" ht="42" customHeight="1">
      <c r="A1" s="174" t="s">
        <v>151</v>
      </c>
      <c r="B1" s="174"/>
    </row>
    <row r="2" spans="1:2" ht="46.5" customHeight="1">
      <c r="A2" s="168" t="s">
        <v>161</v>
      </c>
      <c r="B2" s="169"/>
    </row>
    <row r="3" spans="1:2" ht="251.25" customHeight="1">
      <c r="A3" s="170" t="s">
        <v>152</v>
      </c>
      <c r="B3" s="171"/>
    </row>
    <row r="4" spans="1:2" ht="268.5" customHeight="1">
      <c r="A4" s="172" t="s">
        <v>159</v>
      </c>
      <c r="B4" s="173"/>
    </row>
  </sheetData>
  <sheetProtection/>
  <mergeCells count="4">
    <mergeCell ref="A2:B2"/>
    <mergeCell ref="A3:B3"/>
    <mergeCell ref="A4:B4"/>
    <mergeCell ref="A1:B1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tabSelected="1" view="pageLayout" zoomScale="130" zoomScaleNormal="145" zoomScalePageLayoutView="130" workbookViewId="0" topLeftCell="A1">
      <selection activeCell="E5" sqref="E5"/>
    </sheetView>
  </sheetViews>
  <sheetFormatPr defaultColWidth="8.7109375" defaultRowHeight="12.75"/>
  <cols>
    <col min="1" max="1" width="2.7109375" style="26" customWidth="1"/>
    <col min="2" max="2" width="4.28125" style="26" customWidth="1"/>
    <col min="3" max="3" width="17.28125" style="16" customWidth="1"/>
    <col min="4" max="4" width="5.7109375" style="16" customWidth="1"/>
    <col min="5" max="26" width="2.421875" style="16" customWidth="1"/>
    <col min="27" max="27" width="2.57421875" style="16" customWidth="1"/>
    <col min="28" max="28" width="5.00390625" style="27" customWidth="1"/>
    <col min="29" max="40" width="2.7109375" style="16" customWidth="1"/>
    <col min="41" max="16384" width="8.7109375" style="16" customWidth="1"/>
  </cols>
  <sheetData>
    <row r="1" spans="1:28" ht="27" customHeight="1">
      <c r="A1" s="175" t="s">
        <v>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28" ht="19.5" customHeight="1">
      <c r="A2" s="176" t="s">
        <v>105</v>
      </c>
      <c r="B2" s="176"/>
      <c r="C2" s="176"/>
      <c r="D2" s="176"/>
      <c r="E2" s="176"/>
      <c r="F2" s="176"/>
      <c r="G2" s="176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6"/>
      <c r="AB2" s="176"/>
    </row>
    <row r="3" spans="1:28" ht="24.75" customHeight="1">
      <c r="A3" s="180" t="s">
        <v>6</v>
      </c>
      <c r="B3" s="180" t="s">
        <v>7</v>
      </c>
      <c r="C3" s="182" t="s">
        <v>4</v>
      </c>
      <c r="D3" s="15" t="s">
        <v>110</v>
      </c>
      <c r="E3" s="17">
        <v>1</v>
      </c>
      <c r="F3" s="17">
        <v>2</v>
      </c>
      <c r="G3" s="17">
        <v>3</v>
      </c>
      <c r="H3" s="17">
        <v>4</v>
      </c>
      <c r="I3" s="17">
        <v>5</v>
      </c>
      <c r="J3" s="17">
        <v>6</v>
      </c>
      <c r="K3" s="17">
        <v>7</v>
      </c>
      <c r="L3" s="17">
        <v>8</v>
      </c>
      <c r="M3" s="17">
        <v>9</v>
      </c>
      <c r="N3" s="17">
        <v>10</v>
      </c>
      <c r="O3" s="17">
        <v>11</v>
      </c>
      <c r="P3" s="17">
        <v>12</v>
      </c>
      <c r="Q3" s="17">
        <v>13</v>
      </c>
      <c r="R3" s="17">
        <v>14</v>
      </c>
      <c r="S3" s="17">
        <v>15</v>
      </c>
      <c r="T3" s="17">
        <v>16</v>
      </c>
      <c r="U3" s="17">
        <v>17</v>
      </c>
      <c r="V3" s="17">
        <v>18</v>
      </c>
      <c r="W3" s="17">
        <v>19</v>
      </c>
      <c r="X3" s="17">
        <v>20</v>
      </c>
      <c r="Y3" s="17"/>
      <c r="Z3" s="17"/>
      <c r="AA3" s="178"/>
      <c r="AB3" s="179" t="s">
        <v>111</v>
      </c>
    </row>
    <row r="4" spans="1:28" ht="91.5" customHeight="1">
      <c r="A4" s="181"/>
      <c r="B4" s="181"/>
      <c r="C4" s="183"/>
      <c r="D4" s="17" t="s">
        <v>5</v>
      </c>
      <c r="E4" s="129">
        <v>44166</v>
      </c>
      <c r="F4" s="19">
        <f>E4+7</f>
        <v>44173</v>
      </c>
      <c r="G4" s="19">
        <f aca="true" t="shared" si="0" ref="G4:X4">F4+7</f>
        <v>44180</v>
      </c>
      <c r="H4" s="19">
        <f t="shared" si="0"/>
        <v>44187</v>
      </c>
      <c r="I4" s="19">
        <f t="shared" si="0"/>
        <v>44194</v>
      </c>
      <c r="J4" s="129">
        <f t="shared" si="0"/>
        <v>44201</v>
      </c>
      <c r="K4" s="19">
        <f t="shared" si="0"/>
        <v>44208</v>
      </c>
      <c r="L4" s="19">
        <f t="shared" si="0"/>
        <v>44215</v>
      </c>
      <c r="M4" s="19">
        <f t="shared" si="0"/>
        <v>44222</v>
      </c>
      <c r="N4" s="19">
        <f t="shared" si="0"/>
        <v>44229</v>
      </c>
      <c r="O4" s="129">
        <f t="shared" si="0"/>
        <v>44236</v>
      </c>
      <c r="P4" s="19">
        <f t="shared" si="0"/>
        <v>44243</v>
      </c>
      <c r="Q4" s="129">
        <f t="shared" si="0"/>
        <v>44250</v>
      </c>
      <c r="R4" s="19">
        <f t="shared" si="0"/>
        <v>44257</v>
      </c>
      <c r="S4" s="19">
        <f t="shared" si="0"/>
        <v>44264</v>
      </c>
      <c r="T4" s="19">
        <f t="shared" si="0"/>
        <v>44271</v>
      </c>
      <c r="U4" s="19">
        <f t="shared" si="0"/>
        <v>44278</v>
      </c>
      <c r="V4" s="19">
        <f t="shared" si="0"/>
        <v>44285</v>
      </c>
      <c r="W4" s="19">
        <f t="shared" si="0"/>
        <v>44292</v>
      </c>
      <c r="X4" s="19">
        <f t="shared" si="0"/>
        <v>44299</v>
      </c>
      <c r="Y4" s="18"/>
      <c r="Z4" s="20"/>
      <c r="AA4" s="178"/>
      <c r="AB4" s="179"/>
    </row>
    <row r="5" spans="1:28" s="21" customFormat="1" ht="16.5" customHeight="1">
      <c r="A5" s="88">
        <v>1</v>
      </c>
      <c r="B5" s="88">
        <v>3350</v>
      </c>
      <c r="C5" s="89" t="s">
        <v>132</v>
      </c>
      <c r="D5" s="90"/>
      <c r="E5" s="130">
        <v>1</v>
      </c>
      <c r="F5" s="91">
        <v>1</v>
      </c>
      <c r="G5" s="91">
        <v>1</v>
      </c>
      <c r="H5" s="91">
        <v>1</v>
      </c>
      <c r="I5" s="91">
        <v>1</v>
      </c>
      <c r="J5" s="130">
        <v>1</v>
      </c>
      <c r="K5" s="91">
        <v>1</v>
      </c>
      <c r="L5" s="91">
        <v>1</v>
      </c>
      <c r="M5" s="91">
        <v>1</v>
      </c>
      <c r="N5" s="91">
        <v>1</v>
      </c>
      <c r="O5" s="130">
        <v>1</v>
      </c>
      <c r="P5" s="91">
        <v>1</v>
      </c>
      <c r="Q5" s="130">
        <v>1</v>
      </c>
      <c r="R5" s="91">
        <v>1</v>
      </c>
      <c r="S5" s="91">
        <v>1</v>
      </c>
      <c r="T5" s="91"/>
      <c r="U5" s="91">
        <v>1</v>
      </c>
      <c r="V5" s="91">
        <v>1</v>
      </c>
      <c r="W5" s="91">
        <v>1</v>
      </c>
      <c r="X5" s="91">
        <v>1</v>
      </c>
      <c r="Y5" s="91"/>
      <c r="Z5" s="92"/>
      <c r="AA5" s="92">
        <f aca="true" t="shared" si="1" ref="AA5:AA19">SUM(E5:X5)</f>
        <v>19</v>
      </c>
      <c r="AB5" s="93">
        <f aca="true" t="shared" si="2" ref="AB5:AB19">AA5/20*100</f>
        <v>95</v>
      </c>
    </row>
    <row r="6" spans="1:28" s="21" customFormat="1" ht="16.5" customHeight="1">
      <c r="A6" s="25">
        <v>2</v>
      </c>
      <c r="B6" s="25">
        <v>3390</v>
      </c>
      <c r="C6" s="63" t="s">
        <v>133</v>
      </c>
      <c r="D6" s="64"/>
      <c r="E6" s="130">
        <v>1</v>
      </c>
      <c r="F6" s="22">
        <v>1</v>
      </c>
      <c r="G6" s="22">
        <v>1</v>
      </c>
      <c r="H6" s="22">
        <v>1</v>
      </c>
      <c r="I6" s="22">
        <v>1</v>
      </c>
      <c r="J6" s="130">
        <v>1</v>
      </c>
      <c r="K6" s="22">
        <v>1</v>
      </c>
      <c r="L6" s="22">
        <v>1</v>
      </c>
      <c r="M6" s="22">
        <v>1</v>
      </c>
      <c r="N6" s="22">
        <v>1</v>
      </c>
      <c r="O6" s="130">
        <v>1</v>
      </c>
      <c r="P6" s="22">
        <v>1</v>
      </c>
      <c r="Q6" s="130">
        <v>1</v>
      </c>
      <c r="R6" s="22">
        <v>1</v>
      </c>
      <c r="S6" s="22">
        <v>1</v>
      </c>
      <c r="T6" s="22"/>
      <c r="U6" s="22">
        <v>1</v>
      </c>
      <c r="V6" s="22">
        <v>1</v>
      </c>
      <c r="W6" s="22">
        <v>1</v>
      </c>
      <c r="X6" s="22">
        <v>1</v>
      </c>
      <c r="Y6" s="22"/>
      <c r="Z6" s="23"/>
      <c r="AA6" s="23">
        <f t="shared" si="1"/>
        <v>19</v>
      </c>
      <c r="AB6" s="24">
        <f t="shared" si="2"/>
        <v>95</v>
      </c>
    </row>
    <row r="7" spans="1:28" s="21" customFormat="1" ht="16.5" customHeight="1">
      <c r="A7" s="88">
        <v>3</v>
      </c>
      <c r="B7" s="88">
        <v>3488</v>
      </c>
      <c r="C7" s="89" t="s">
        <v>134</v>
      </c>
      <c r="D7" s="90"/>
      <c r="E7" s="130">
        <v>1</v>
      </c>
      <c r="F7" s="91">
        <v>1</v>
      </c>
      <c r="G7" s="91">
        <v>1</v>
      </c>
      <c r="H7" s="91">
        <v>1</v>
      </c>
      <c r="I7" s="91">
        <v>1</v>
      </c>
      <c r="J7" s="130">
        <v>1</v>
      </c>
      <c r="K7" s="91">
        <v>1</v>
      </c>
      <c r="L7" s="91">
        <v>1</v>
      </c>
      <c r="M7" s="91">
        <v>1</v>
      </c>
      <c r="N7" s="91">
        <v>1</v>
      </c>
      <c r="O7" s="130">
        <v>1</v>
      </c>
      <c r="P7" s="91">
        <v>1</v>
      </c>
      <c r="Q7" s="130">
        <v>1</v>
      </c>
      <c r="R7" s="91">
        <v>1</v>
      </c>
      <c r="S7" s="91">
        <v>1</v>
      </c>
      <c r="T7" s="91">
        <v>1</v>
      </c>
      <c r="U7" s="91">
        <v>1</v>
      </c>
      <c r="V7" s="91">
        <v>1</v>
      </c>
      <c r="W7" s="91">
        <v>1</v>
      </c>
      <c r="X7" s="91">
        <v>1</v>
      </c>
      <c r="Y7" s="91"/>
      <c r="Z7" s="92"/>
      <c r="AA7" s="92">
        <f t="shared" si="1"/>
        <v>20</v>
      </c>
      <c r="AB7" s="93">
        <f t="shared" si="2"/>
        <v>100</v>
      </c>
    </row>
    <row r="8" spans="1:28" s="21" customFormat="1" ht="16.5" customHeight="1">
      <c r="A8" s="25">
        <v>4</v>
      </c>
      <c r="B8" s="25">
        <v>3492</v>
      </c>
      <c r="C8" s="63" t="s">
        <v>135</v>
      </c>
      <c r="D8" s="64"/>
      <c r="E8" s="130">
        <v>1</v>
      </c>
      <c r="F8" s="22">
        <v>1</v>
      </c>
      <c r="G8" s="22">
        <v>1</v>
      </c>
      <c r="H8" s="22">
        <v>1</v>
      </c>
      <c r="I8" s="22">
        <v>1</v>
      </c>
      <c r="J8" s="130">
        <v>1</v>
      </c>
      <c r="K8" s="22">
        <v>1</v>
      </c>
      <c r="L8" s="22">
        <v>1</v>
      </c>
      <c r="M8" s="22">
        <v>1</v>
      </c>
      <c r="N8" s="22">
        <v>1</v>
      </c>
      <c r="O8" s="130">
        <v>1</v>
      </c>
      <c r="P8" s="22">
        <v>1</v>
      </c>
      <c r="Q8" s="130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/>
      <c r="Z8" s="23"/>
      <c r="AA8" s="23">
        <f t="shared" si="1"/>
        <v>20</v>
      </c>
      <c r="AB8" s="24">
        <f t="shared" si="2"/>
        <v>100</v>
      </c>
    </row>
    <row r="9" spans="1:28" s="21" customFormat="1" ht="16.5" customHeight="1">
      <c r="A9" s="88">
        <v>5</v>
      </c>
      <c r="B9" s="88">
        <v>3493</v>
      </c>
      <c r="C9" s="89" t="s">
        <v>136</v>
      </c>
      <c r="D9" s="90"/>
      <c r="E9" s="130">
        <v>1</v>
      </c>
      <c r="F9" s="91">
        <v>1</v>
      </c>
      <c r="G9" s="91">
        <v>1</v>
      </c>
      <c r="H9" s="91">
        <v>1</v>
      </c>
      <c r="I9" s="91">
        <v>1</v>
      </c>
      <c r="J9" s="130">
        <v>1</v>
      </c>
      <c r="K9" s="91">
        <v>1</v>
      </c>
      <c r="L9" s="91">
        <v>1</v>
      </c>
      <c r="M9" s="91">
        <v>1</v>
      </c>
      <c r="N9" s="91">
        <v>1</v>
      </c>
      <c r="O9" s="130">
        <v>1</v>
      </c>
      <c r="P9" s="91">
        <v>1</v>
      </c>
      <c r="Q9" s="130">
        <v>1</v>
      </c>
      <c r="R9" s="91">
        <v>1</v>
      </c>
      <c r="S9" s="91">
        <v>1</v>
      </c>
      <c r="T9" s="91">
        <v>1</v>
      </c>
      <c r="U9" s="91">
        <v>1</v>
      </c>
      <c r="V9" s="91">
        <v>1</v>
      </c>
      <c r="W9" s="91">
        <v>1</v>
      </c>
      <c r="X9" s="91">
        <v>1</v>
      </c>
      <c r="Y9" s="91"/>
      <c r="Z9" s="92"/>
      <c r="AA9" s="92">
        <f t="shared" si="1"/>
        <v>20</v>
      </c>
      <c r="AB9" s="93">
        <f t="shared" si="2"/>
        <v>100</v>
      </c>
    </row>
    <row r="10" spans="1:28" s="21" customFormat="1" ht="16.5" customHeight="1">
      <c r="A10" s="25">
        <v>6</v>
      </c>
      <c r="B10" s="25">
        <v>3652</v>
      </c>
      <c r="C10" s="63" t="s">
        <v>137</v>
      </c>
      <c r="D10" s="64"/>
      <c r="E10" s="130">
        <v>1</v>
      </c>
      <c r="F10" s="22">
        <v>1</v>
      </c>
      <c r="G10" s="22">
        <v>1</v>
      </c>
      <c r="H10" s="22">
        <v>1</v>
      </c>
      <c r="I10" s="22">
        <v>1</v>
      </c>
      <c r="J10" s="130">
        <v>1</v>
      </c>
      <c r="K10" s="22">
        <v>1</v>
      </c>
      <c r="L10" s="22">
        <v>1</v>
      </c>
      <c r="M10" s="22">
        <v>1</v>
      </c>
      <c r="N10" s="22">
        <v>1</v>
      </c>
      <c r="O10" s="130">
        <v>1</v>
      </c>
      <c r="P10" s="22">
        <v>1</v>
      </c>
      <c r="Q10" s="130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/>
      <c r="Z10" s="23"/>
      <c r="AA10" s="23">
        <f t="shared" si="1"/>
        <v>20</v>
      </c>
      <c r="AB10" s="24">
        <f t="shared" si="2"/>
        <v>100</v>
      </c>
    </row>
    <row r="11" spans="1:28" s="21" customFormat="1" ht="16.5" customHeight="1">
      <c r="A11" s="88">
        <v>7</v>
      </c>
      <c r="B11" s="88">
        <v>3385</v>
      </c>
      <c r="C11" s="89" t="s">
        <v>138</v>
      </c>
      <c r="D11" s="90"/>
      <c r="E11" s="130">
        <v>1</v>
      </c>
      <c r="F11" s="91">
        <v>1</v>
      </c>
      <c r="G11" s="91">
        <v>1</v>
      </c>
      <c r="H11" s="91">
        <v>1</v>
      </c>
      <c r="I11" s="91">
        <v>1</v>
      </c>
      <c r="J11" s="130">
        <v>1</v>
      </c>
      <c r="K11" s="91">
        <v>1</v>
      </c>
      <c r="L11" s="91">
        <v>1</v>
      </c>
      <c r="M11" s="91">
        <v>1</v>
      </c>
      <c r="N11" s="91">
        <v>1</v>
      </c>
      <c r="O11" s="130">
        <v>1</v>
      </c>
      <c r="P11" s="91">
        <v>1</v>
      </c>
      <c r="Q11" s="130">
        <v>1</v>
      </c>
      <c r="R11" s="91">
        <v>1</v>
      </c>
      <c r="S11" s="91">
        <v>1</v>
      </c>
      <c r="T11" s="91">
        <v>1</v>
      </c>
      <c r="U11" s="91">
        <v>1</v>
      </c>
      <c r="V11" s="91">
        <v>1</v>
      </c>
      <c r="W11" s="91">
        <v>1</v>
      </c>
      <c r="X11" s="91">
        <v>1</v>
      </c>
      <c r="Y11" s="91"/>
      <c r="Z11" s="92"/>
      <c r="AA11" s="92">
        <f t="shared" si="1"/>
        <v>20</v>
      </c>
      <c r="AB11" s="93">
        <f t="shared" si="2"/>
        <v>100</v>
      </c>
    </row>
    <row r="12" spans="1:28" s="21" customFormat="1" ht="16.5" customHeight="1">
      <c r="A12" s="25">
        <v>8</v>
      </c>
      <c r="B12" s="25">
        <v>3498</v>
      </c>
      <c r="C12" s="63" t="s">
        <v>139</v>
      </c>
      <c r="D12" s="64"/>
      <c r="E12" s="130">
        <v>1</v>
      </c>
      <c r="F12" s="22">
        <v>1</v>
      </c>
      <c r="G12" s="22">
        <v>1</v>
      </c>
      <c r="H12" s="22">
        <v>1</v>
      </c>
      <c r="I12" s="22">
        <v>1</v>
      </c>
      <c r="J12" s="130">
        <v>1</v>
      </c>
      <c r="K12" s="22">
        <v>1</v>
      </c>
      <c r="L12" s="22">
        <v>1</v>
      </c>
      <c r="M12" s="22">
        <v>1</v>
      </c>
      <c r="N12" s="22">
        <v>1</v>
      </c>
      <c r="O12" s="130">
        <v>1</v>
      </c>
      <c r="P12" s="22">
        <v>1</v>
      </c>
      <c r="Q12" s="130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/>
      <c r="Z12" s="23"/>
      <c r="AA12" s="23">
        <f t="shared" si="1"/>
        <v>20</v>
      </c>
      <c r="AB12" s="24">
        <f t="shared" si="2"/>
        <v>100</v>
      </c>
    </row>
    <row r="13" spans="1:28" s="21" customFormat="1" ht="16.5" customHeight="1">
      <c r="A13" s="88">
        <v>9</v>
      </c>
      <c r="B13" s="88">
        <v>3499</v>
      </c>
      <c r="C13" s="89" t="s">
        <v>140</v>
      </c>
      <c r="D13" s="90"/>
      <c r="E13" s="130">
        <v>1</v>
      </c>
      <c r="F13" s="91">
        <v>1</v>
      </c>
      <c r="G13" s="91">
        <v>1</v>
      </c>
      <c r="H13" s="91">
        <v>1</v>
      </c>
      <c r="I13" s="91">
        <v>1</v>
      </c>
      <c r="J13" s="130">
        <v>1</v>
      </c>
      <c r="K13" s="91">
        <v>1</v>
      </c>
      <c r="L13" s="91">
        <v>1</v>
      </c>
      <c r="M13" s="91">
        <v>1</v>
      </c>
      <c r="N13" s="91">
        <v>1</v>
      </c>
      <c r="O13" s="130">
        <v>1</v>
      </c>
      <c r="P13" s="91">
        <v>1</v>
      </c>
      <c r="Q13" s="130">
        <v>1</v>
      </c>
      <c r="R13" s="91">
        <v>1</v>
      </c>
      <c r="S13" s="91">
        <v>1</v>
      </c>
      <c r="T13" s="91">
        <v>1</v>
      </c>
      <c r="U13" s="91">
        <v>1</v>
      </c>
      <c r="V13" s="91">
        <v>1</v>
      </c>
      <c r="W13" s="91">
        <v>1</v>
      </c>
      <c r="X13" s="91">
        <v>1</v>
      </c>
      <c r="Y13" s="91"/>
      <c r="Z13" s="92"/>
      <c r="AA13" s="92">
        <f t="shared" si="1"/>
        <v>20</v>
      </c>
      <c r="AB13" s="93">
        <f t="shared" si="2"/>
        <v>100</v>
      </c>
    </row>
    <row r="14" spans="1:28" s="21" customFormat="1" ht="16.5" customHeight="1">
      <c r="A14" s="25">
        <v>10</v>
      </c>
      <c r="B14" s="25">
        <v>3500</v>
      </c>
      <c r="C14" s="63" t="s">
        <v>141</v>
      </c>
      <c r="D14" s="64"/>
      <c r="E14" s="130">
        <v>1</v>
      </c>
      <c r="F14" s="22">
        <v>1</v>
      </c>
      <c r="G14" s="22">
        <v>1</v>
      </c>
      <c r="H14" s="22">
        <v>1</v>
      </c>
      <c r="I14" s="22">
        <v>1</v>
      </c>
      <c r="J14" s="130">
        <v>1</v>
      </c>
      <c r="K14" s="22">
        <v>1</v>
      </c>
      <c r="L14" s="22">
        <v>1</v>
      </c>
      <c r="M14" s="22">
        <v>1</v>
      </c>
      <c r="N14" s="22">
        <v>1</v>
      </c>
      <c r="O14" s="130">
        <v>1</v>
      </c>
      <c r="P14" s="22">
        <v>1</v>
      </c>
      <c r="Q14" s="130">
        <v>1</v>
      </c>
      <c r="R14" s="22">
        <v>1</v>
      </c>
      <c r="S14" s="22">
        <v>1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/>
      <c r="Z14" s="23"/>
      <c r="AA14" s="23">
        <f t="shared" si="1"/>
        <v>20</v>
      </c>
      <c r="AB14" s="24">
        <f t="shared" si="2"/>
        <v>100</v>
      </c>
    </row>
    <row r="15" spans="1:28" s="21" customFormat="1" ht="16.5" customHeight="1">
      <c r="A15" s="88">
        <v>11</v>
      </c>
      <c r="B15" s="88">
        <v>3502</v>
      </c>
      <c r="C15" s="89" t="s">
        <v>142</v>
      </c>
      <c r="D15" s="90"/>
      <c r="E15" s="130">
        <v>1</v>
      </c>
      <c r="F15" s="91">
        <v>1</v>
      </c>
      <c r="G15" s="91">
        <v>1</v>
      </c>
      <c r="H15" s="91">
        <v>1</v>
      </c>
      <c r="I15" s="91">
        <v>1</v>
      </c>
      <c r="J15" s="130">
        <v>1</v>
      </c>
      <c r="K15" s="91">
        <v>1</v>
      </c>
      <c r="L15" s="91">
        <v>1</v>
      </c>
      <c r="M15" s="91">
        <v>1</v>
      </c>
      <c r="N15" s="91">
        <v>1</v>
      </c>
      <c r="O15" s="130">
        <v>1</v>
      </c>
      <c r="P15" s="91">
        <v>1</v>
      </c>
      <c r="Q15" s="130">
        <v>1</v>
      </c>
      <c r="R15" s="91">
        <v>1</v>
      </c>
      <c r="S15" s="91">
        <v>1</v>
      </c>
      <c r="T15" s="91">
        <v>1</v>
      </c>
      <c r="U15" s="91">
        <v>1</v>
      </c>
      <c r="V15" s="91">
        <v>1</v>
      </c>
      <c r="W15" s="91">
        <v>1</v>
      </c>
      <c r="X15" s="91">
        <v>1</v>
      </c>
      <c r="Y15" s="91"/>
      <c r="Z15" s="92"/>
      <c r="AA15" s="92">
        <f t="shared" si="1"/>
        <v>20</v>
      </c>
      <c r="AB15" s="93">
        <f t="shared" si="2"/>
        <v>100</v>
      </c>
    </row>
    <row r="16" spans="1:28" s="21" customFormat="1" ht="16.5" customHeight="1">
      <c r="A16" s="25">
        <v>12</v>
      </c>
      <c r="B16" s="25">
        <v>3653</v>
      </c>
      <c r="C16" s="63" t="s">
        <v>143</v>
      </c>
      <c r="D16" s="64"/>
      <c r="E16" s="130">
        <v>1</v>
      </c>
      <c r="F16" s="22">
        <v>1</v>
      </c>
      <c r="G16" s="22">
        <v>1</v>
      </c>
      <c r="H16" s="22">
        <v>1</v>
      </c>
      <c r="I16" s="22">
        <v>1</v>
      </c>
      <c r="J16" s="130">
        <v>1</v>
      </c>
      <c r="K16" s="22">
        <v>1</v>
      </c>
      <c r="L16" s="22">
        <v>1</v>
      </c>
      <c r="M16" s="22">
        <v>1</v>
      </c>
      <c r="N16" s="22">
        <v>1</v>
      </c>
      <c r="O16" s="130">
        <v>1</v>
      </c>
      <c r="P16" s="22">
        <v>1</v>
      </c>
      <c r="Q16" s="130">
        <v>1</v>
      </c>
      <c r="R16" s="22">
        <v>1</v>
      </c>
      <c r="S16" s="22">
        <v>1</v>
      </c>
      <c r="T16" s="22"/>
      <c r="U16" s="22">
        <v>1</v>
      </c>
      <c r="V16" s="22">
        <v>1</v>
      </c>
      <c r="W16" s="22">
        <v>1</v>
      </c>
      <c r="X16" s="22">
        <v>1</v>
      </c>
      <c r="Y16" s="22"/>
      <c r="Z16" s="23"/>
      <c r="AA16" s="23">
        <f t="shared" si="1"/>
        <v>19</v>
      </c>
      <c r="AB16" s="24">
        <f t="shared" si="2"/>
        <v>95</v>
      </c>
    </row>
    <row r="17" spans="1:28" s="21" customFormat="1" ht="16.5" customHeight="1">
      <c r="A17" s="88">
        <v>13</v>
      </c>
      <c r="B17" s="88">
        <v>3674</v>
      </c>
      <c r="C17" s="89" t="s">
        <v>144</v>
      </c>
      <c r="D17" s="90"/>
      <c r="E17" s="130">
        <v>1</v>
      </c>
      <c r="F17" s="91">
        <v>1</v>
      </c>
      <c r="G17" s="91">
        <v>1</v>
      </c>
      <c r="H17" s="91">
        <v>1</v>
      </c>
      <c r="I17" s="91">
        <v>1</v>
      </c>
      <c r="J17" s="130">
        <v>1</v>
      </c>
      <c r="K17" s="91">
        <v>1</v>
      </c>
      <c r="L17" s="91">
        <v>1</v>
      </c>
      <c r="M17" s="91">
        <v>1</v>
      </c>
      <c r="N17" s="91">
        <v>1</v>
      </c>
      <c r="O17" s="130">
        <v>1</v>
      </c>
      <c r="P17" s="91">
        <v>1</v>
      </c>
      <c r="Q17" s="130">
        <v>1</v>
      </c>
      <c r="R17" s="91">
        <v>1</v>
      </c>
      <c r="S17" s="91">
        <v>1</v>
      </c>
      <c r="T17" s="91">
        <v>1</v>
      </c>
      <c r="U17" s="91">
        <v>1</v>
      </c>
      <c r="V17" s="91">
        <v>1</v>
      </c>
      <c r="W17" s="91">
        <v>1</v>
      </c>
      <c r="X17" s="91">
        <v>1</v>
      </c>
      <c r="Y17" s="91"/>
      <c r="Z17" s="92"/>
      <c r="AA17" s="92">
        <f t="shared" si="1"/>
        <v>20</v>
      </c>
      <c r="AB17" s="93">
        <f t="shared" si="2"/>
        <v>100</v>
      </c>
    </row>
    <row r="18" spans="1:28" s="21" customFormat="1" ht="16.5" customHeight="1">
      <c r="A18" s="25">
        <v>14</v>
      </c>
      <c r="B18" s="25">
        <v>3885</v>
      </c>
      <c r="C18" s="63" t="s">
        <v>146</v>
      </c>
      <c r="D18" s="64"/>
      <c r="E18" s="130"/>
      <c r="F18" s="22"/>
      <c r="G18" s="22"/>
      <c r="H18" s="22"/>
      <c r="I18" s="22"/>
      <c r="J18" s="130"/>
      <c r="K18" s="22"/>
      <c r="L18" s="22"/>
      <c r="M18" s="22"/>
      <c r="N18" s="22"/>
      <c r="O18" s="130"/>
      <c r="P18" s="22"/>
      <c r="Q18" s="130"/>
      <c r="R18" s="22">
        <v>1</v>
      </c>
      <c r="S18" s="22"/>
      <c r="T18" s="22"/>
      <c r="U18" s="22">
        <v>1</v>
      </c>
      <c r="V18" s="22">
        <v>1</v>
      </c>
      <c r="W18" s="22">
        <v>1</v>
      </c>
      <c r="X18" s="22">
        <v>1</v>
      </c>
      <c r="Y18" s="22"/>
      <c r="Z18" s="23"/>
      <c r="AA18" s="23">
        <f t="shared" si="1"/>
        <v>5</v>
      </c>
      <c r="AB18" s="24">
        <f t="shared" si="2"/>
        <v>25</v>
      </c>
    </row>
    <row r="19" spans="1:28" s="21" customFormat="1" ht="16.5" customHeight="1">
      <c r="A19" s="110">
        <v>15</v>
      </c>
      <c r="B19" s="110">
        <v>3392</v>
      </c>
      <c r="C19" s="111" t="s">
        <v>145</v>
      </c>
      <c r="D19" s="112"/>
      <c r="E19" s="113"/>
      <c r="F19" s="113"/>
      <c r="G19" s="113"/>
      <c r="H19" s="113">
        <v>1</v>
      </c>
      <c r="I19" s="113">
        <v>1</v>
      </c>
      <c r="J19" s="113"/>
      <c r="K19" s="113">
        <v>1</v>
      </c>
      <c r="L19" s="113"/>
      <c r="M19" s="113">
        <v>1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4"/>
      <c r="AA19" s="114">
        <f t="shared" si="1"/>
        <v>4</v>
      </c>
      <c r="AB19" s="115">
        <f t="shared" si="2"/>
        <v>20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7">
    <mergeCell ref="A1:AB1"/>
    <mergeCell ref="A2:AB2"/>
    <mergeCell ref="AA3:AA4"/>
    <mergeCell ref="AB3:AB4"/>
    <mergeCell ref="A3:A4"/>
    <mergeCell ref="B3:B4"/>
    <mergeCell ref="C3:C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view="pageLayout" workbookViewId="0" topLeftCell="A1">
      <selection activeCell="N16" sqref="N16"/>
    </sheetView>
  </sheetViews>
  <sheetFormatPr defaultColWidth="8.57421875" defaultRowHeight="12.75"/>
  <cols>
    <col min="1" max="1" width="3.28125" style="47" customWidth="1"/>
    <col min="2" max="2" width="5.00390625" style="47" customWidth="1"/>
    <col min="3" max="3" width="22.28125" style="38" customWidth="1"/>
    <col min="4" max="5" width="5.00390625" style="38" bestFit="1" customWidth="1"/>
    <col min="6" max="6" width="4.00390625" style="38" customWidth="1"/>
    <col min="7" max="7" width="4.00390625" style="48" customWidth="1"/>
    <col min="8" max="8" width="4.00390625" style="38" customWidth="1"/>
    <col min="9" max="9" width="2.421875" style="38" customWidth="1"/>
    <col min="10" max="10" width="5.28125" style="49" customWidth="1"/>
    <col min="11" max="11" width="7.00390625" style="49" customWidth="1"/>
    <col min="12" max="12" width="5.00390625" style="49" customWidth="1"/>
    <col min="13" max="13" width="6.57421875" style="50" bestFit="1" customWidth="1"/>
    <col min="14" max="14" width="6.7109375" style="45" customWidth="1"/>
    <col min="15" max="15" width="3.00390625" style="50" customWidth="1"/>
    <col min="16" max="23" width="2.7109375" style="38" customWidth="1"/>
    <col min="24" max="16384" width="8.57421875" style="38" customWidth="1"/>
  </cols>
  <sheetData>
    <row r="1" spans="1:15" ht="21">
      <c r="A1" s="185" t="s">
        <v>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</row>
    <row r="2" spans="1:15" ht="39" customHeight="1">
      <c r="A2" s="188" t="s">
        <v>162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</row>
    <row r="3" spans="1:15" ht="19.5" customHeight="1">
      <c r="A3" s="196" t="s">
        <v>6</v>
      </c>
      <c r="B3" s="196" t="s">
        <v>7</v>
      </c>
      <c r="C3" s="184" t="s">
        <v>4</v>
      </c>
      <c r="D3" s="200" t="s">
        <v>163</v>
      </c>
      <c r="E3" s="201"/>
      <c r="F3" s="201"/>
      <c r="G3" s="201"/>
      <c r="H3" s="201"/>
      <c r="I3" s="201"/>
      <c r="J3" s="184" t="s">
        <v>20</v>
      </c>
      <c r="K3" s="184"/>
      <c r="L3" s="184"/>
      <c r="M3" s="184"/>
      <c r="N3" s="184"/>
      <c r="O3" s="184"/>
    </row>
    <row r="4" spans="1:15" ht="19.5" customHeight="1">
      <c r="A4" s="196"/>
      <c r="B4" s="196"/>
      <c r="C4" s="184"/>
      <c r="D4" s="202" t="s">
        <v>153</v>
      </c>
      <c r="E4" s="203"/>
      <c r="F4" s="203"/>
      <c r="G4" s="203"/>
      <c r="H4" s="203"/>
      <c r="I4" s="203"/>
      <c r="J4" s="191" t="s">
        <v>24</v>
      </c>
      <c r="K4" s="191"/>
      <c r="L4" s="191" t="s">
        <v>103</v>
      </c>
      <c r="M4" s="191" t="s">
        <v>8</v>
      </c>
      <c r="N4" s="194" t="s">
        <v>23</v>
      </c>
      <c r="O4" s="195" t="s">
        <v>25</v>
      </c>
    </row>
    <row r="5" spans="1:15" ht="88.5" customHeight="1">
      <c r="A5" s="196"/>
      <c r="B5" s="196"/>
      <c r="C5" s="184"/>
      <c r="D5" s="30" t="s">
        <v>154</v>
      </c>
      <c r="E5" s="30" t="s">
        <v>155</v>
      </c>
      <c r="F5" s="30" t="s">
        <v>156</v>
      </c>
      <c r="G5" s="30" t="s">
        <v>157</v>
      </c>
      <c r="H5" s="30" t="s">
        <v>158</v>
      </c>
      <c r="I5" s="31"/>
      <c r="J5" s="192"/>
      <c r="K5" s="192"/>
      <c r="L5" s="192"/>
      <c r="M5" s="192"/>
      <c r="N5" s="194"/>
      <c r="O5" s="195"/>
    </row>
    <row r="6" spans="1:15" ht="19.5" customHeight="1">
      <c r="A6" s="196"/>
      <c r="B6" s="196"/>
      <c r="C6" s="197"/>
      <c r="D6" s="33"/>
      <c r="E6" s="34"/>
      <c r="F6" s="34" t="s">
        <v>112</v>
      </c>
      <c r="G6" s="33" t="s">
        <v>113</v>
      </c>
      <c r="H6" s="34" t="s">
        <v>147</v>
      </c>
      <c r="I6" s="34"/>
      <c r="J6" s="193"/>
      <c r="K6" s="35"/>
      <c r="L6" s="193" t="s">
        <v>22</v>
      </c>
      <c r="M6" s="193" t="s">
        <v>22</v>
      </c>
      <c r="N6" s="194" t="s">
        <v>22</v>
      </c>
      <c r="O6" s="195" t="s">
        <v>22</v>
      </c>
    </row>
    <row r="7" spans="1:15" ht="21">
      <c r="A7" s="28"/>
      <c r="B7" s="28"/>
      <c r="C7" s="32"/>
      <c r="D7" s="33">
        <v>20</v>
      </c>
      <c r="E7" s="33">
        <v>10</v>
      </c>
      <c r="F7" s="33">
        <v>15</v>
      </c>
      <c r="G7" s="33">
        <v>15</v>
      </c>
      <c r="H7" s="33">
        <v>10</v>
      </c>
      <c r="I7" s="33"/>
      <c r="J7" s="51">
        <f>SUM(D7:I7)</f>
        <v>70</v>
      </c>
      <c r="K7" s="51"/>
      <c r="L7" s="51">
        <v>30</v>
      </c>
      <c r="M7" s="51">
        <f>SUM(J7:L7)</f>
        <v>100</v>
      </c>
      <c r="N7" s="29"/>
      <c r="O7" s="52"/>
    </row>
    <row r="8" spans="1:15" ht="19.5" customHeight="1">
      <c r="A8" s="94">
        <v>1</v>
      </c>
      <c r="B8" s="95">
        <v>3350</v>
      </c>
      <c r="C8" s="96" t="s">
        <v>132</v>
      </c>
      <c r="D8" s="97">
        <f>เวลาเรียน!AA5-3</f>
        <v>16</v>
      </c>
      <c r="E8" s="97">
        <v>7</v>
      </c>
      <c r="F8" s="97">
        <v>10</v>
      </c>
      <c r="G8" s="97">
        <v>10</v>
      </c>
      <c r="H8" s="98">
        <v>7</v>
      </c>
      <c r="I8" s="94"/>
      <c r="J8" s="97">
        <f>SUM(D8:H8)</f>
        <v>50</v>
      </c>
      <c r="K8" s="97"/>
      <c r="L8" s="97">
        <v>15</v>
      </c>
      <c r="M8" s="97">
        <f>SUM(J8:L8)</f>
        <v>65</v>
      </c>
      <c r="N8" s="131" t="str">
        <f>IF(M8&gt;=80,"4",IF(M8&gt;=75,"3.5",IF(M8&gt;=70,"3",IF(M8&gt;=65,"2.5",IF(M8&gt;=60,"2",IF(M8&gt;=55,"1.5",IF(M8&gt;=50,"1",IF(M8&lt;=49,"0"))))))))</f>
        <v>2.5</v>
      </c>
      <c r="O8" s="99"/>
    </row>
    <row r="9" spans="1:15" ht="19.5" customHeight="1">
      <c r="A9" s="34">
        <v>2</v>
      </c>
      <c r="B9" s="59">
        <v>3390</v>
      </c>
      <c r="C9" s="60" t="s">
        <v>133</v>
      </c>
      <c r="D9" s="33">
        <f>เวลาเรียน!AA6-3</f>
        <v>16</v>
      </c>
      <c r="E9" s="33"/>
      <c r="F9" s="33">
        <v>14</v>
      </c>
      <c r="G9" s="33">
        <v>10</v>
      </c>
      <c r="H9" s="36"/>
      <c r="I9" s="34"/>
      <c r="J9" s="33">
        <f aca="true" t="shared" si="0" ref="J9:J21">SUM(D9:H9)</f>
        <v>40</v>
      </c>
      <c r="K9" s="33"/>
      <c r="L9" s="33">
        <v>9</v>
      </c>
      <c r="M9" s="33">
        <f aca="true" t="shared" si="1" ref="M9:M21">SUM(J9:L9)</f>
        <v>49</v>
      </c>
      <c r="N9" s="132" t="str">
        <f aca="true" t="shared" si="2" ref="N9:N21">IF(M9&gt;=80,"4",IF(M9&gt;=75,"3.5",IF(M9&gt;=70,"3",IF(M9&gt;=65,"2.5",IF(M9&gt;=60,"2",IF(M9&gt;=55,"1.5",IF(M9&gt;=50,"1",IF(M9&lt;=49,"0"))))))))</f>
        <v>0</v>
      </c>
      <c r="O9" s="37"/>
    </row>
    <row r="10" spans="1:15" ht="19.5" customHeight="1">
      <c r="A10" s="94">
        <v>3</v>
      </c>
      <c r="B10" s="95">
        <v>3488</v>
      </c>
      <c r="C10" s="96" t="s">
        <v>134</v>
      </c>
      <c r="D10" s="97">
        <f>เวลาเรียน!AA7-3</f>
        <v>17</v>
      </c>
      <c r="E10" s="97">
        <v>8</v>
      </c>
      <c r="F10" s="97">
        <v>15</v>
      </c>
      <c r="G10" s="97">
        <v>13</v>
      </c>
      <c r="H10" s="98">
        <v>8</v>
      </c>
      <c r="I10" s="94"/>
      <c r="J10" s="97">
        <f t="shared" si="0"/>
        <v>61</v>
      </c>
      <c r="K10" s="97"/>
      <c r="L10" s="97">
        <v>22</v>
      </c>
      <c r="M10" s="97">
        <f t="shared" si="1"/>
        <v>83</v>
      </c>
      <c r="N10" s="131" t="str">
        <f t="shared" si="2"/>
        <v>4</v>
      </c>
      <c r="O10" s="99"/>
    </row>
    <row r="11" spans="1:15" ht="19.5" customHeight="1">
      <c r="A11" s="34">
        <v>4</v>
      </c>
      <c r="B11" s="59">
        <v>3492</v>
      </c>
      <c r="C11" s="60" t="s">
        <v>135</v>
      </c>
      <c r="D11" s="33">
        <f>เวลาเรียน!AA8-3</f>
        <v>17</v>
      </c>
      <c r="E11" s="33"/>
      <c r="F11" s="33">
        <v>13</v>
      </c>
      <c r="G11" s="33">
        <v>11</v>
      </c>
      <c r="H11" s="36"/>
      <c r="I11" s="34"/>
      <c r="J11" s="33">
        <f t="shared" si="0"/>
        <v>41</v>
      </c>
      <c r="K11" s="33"/>
      <c r="L11" s="33">
        <v>8</v>
      </c>
      <c r="M11" s="33">
        <f t="shared" si="1"/>
        <v>49</v>
      </c>
      <c r="N11" s="132" t="str">
        <f t="shared" si="2"/>
        <v>0</v>
      </c>
      <c r="O11" s="37"/>
    </row>
    <row r="12" spans="1:15" ht="19.5" customHeight="1">
      <c r="A12" s="94">
        <v>5</v>
      </c>
      <c r="B12" s="95">
        <v>3493</v>
      </c>
      <c r="C12" s="96" t="s">
        <v>136</v>
      </c>
      <c r="D12" s="97">
        <f>เวลาเรียน!AA9-3</f>
        <v>17</v>
      </c>
      <c r="E12" s="97">
        <v>7</v>
      </c>
      <c r="F12" s="97">
        <v>14</v>
      </c>
      <c r="G12" s="97">
        <v>14</v>
      </c>
      <c r="H12" s="98">
        <v>8</v>
      </c>
      <c r="I12" s="94"/>
      <c r="J12" s="97">
        <f t="shared" si="0"/>
        <v>60</v>
      </c>
      <c r="K12" s="97"/>
      <c r="L12" s="97">
        <v>18</v>
      </c>
      <c r="M12" s="97">
        <f t="shared" si="1"/>
        <v>78</v>
      </c>
      <c r="N12" s="131" t="str">
        <f t="shared" si="2"/>
        <v>3.5</v>
      </c>
      <c r="O12" s="99"/>
    </row>
    <row r="13" spans="1:15" ht="19.5" customHeight="1">
      <c r="A13" s="34">
        <v>6</v>
      </c>
      <c r="B13" s="59">
        <v>3652</v>
      </c>
      <c r="C13" s="60" t="s">
        <v>137</v>
      </c>
      <c r="D13" s="33">
        <f>เวลาเรียน!AA10-3</f>
        <v>17</v>
      </c>
      <c r="E13" s="33">
        <v>7</v>
      </c>
      <c r="F13" s="33">
        <v>14</v>
      </c>
      <c r="G13" s="33">
        <v>13</v>
      </c>
      <c r="H13" s="36">
        <v>8</v>
      </c>
      <c r="I13" s="34"/>
      <c r="J13" s="33">
        <f t="shared" si="0"/>
        <v>59</v>
      </c>
      <c r="K13" s="33"/>
      <c r="L13" s="33">
        <v>18</v>
      </c>
      <c r="M13" s="33">
        <f t="shared" si="1"/>
        <v>77</v>
      </c>
      <c r="N13" s="132" t="str">
        <f t="shared" si="2"/>
        <v>3.5</v>
      </c>
      <c r="O13" s="37"/>
    </row>
    <row r="14" spans="1:15" ht="19.5" customHeight="1">
      <c r="A14" s="94">
        <v>7</v>
      </c>
      <c r="B14" s="95">
        <v>3385</v>
      </c>
      <c r="C14" s="96" t="s">
        <v>138</v>
      </c>
      <c r="D14" s="97">
        <f>เวลาเรียน!AA11-3</f>
        <v>17</v>
      </c>
      <c r="E14" s="97">
        <v>8</v>
      </c>
      <c r="F14" s="97">
        <v>13</v>
      </c>
      <c r="G14" s="97">
        <v>12</v>
      </c>
      <c r="H14" s="98">
        <v>7</v>
      </c>
      <c r="I14" s="94"/>
      <c r="J14" s="97">
        <f t="shared" si="0"/>
        <v>57</v>
      </c>
      <c r="K14" s="97"/>
      <c r="L14" s="97">
        <v>15</v>
      </c>
      <c r="M14" s="97">
        <f t="shared" si="1"/>
        <v>72</v>
      </c>
      <c r="N14" s="131" t="str">
        <f t="shared" si="2"/>
        <v>3</v>
      </c>
      <c r="O14" s="99"/>
    </row>
    <row r="15" spans="1:15" ht="19.5" customHeight="1">
      <c r="A15" s="34">
        <v>8</v>
      </c>
      <c r="B15" s="59">
        <v>3498</v>
      </c>
      <c r="C15" s="60" t="s">
        <v>139</v>
      </c>
      <c r="D15" s="33">
        <f>เวลาเรียน!AA12-3</f>
        <v>17</v>
      </c>
      <c r="E15" s="33">
        <v>7</v>
      </c>
      <c r="F15" s="33">
        <v>14</v>
      </c>
      <c r="G15" s="33">
        <v>13</v>
      </c>
      <c r="H15" s="36">
        <v>8</v>
      </c>
      <c r="I15" s="34"/>
      <c r="J15" s="33">
        <f t="shared" si="0"/>
        <v>59</v>
      </c>
      <c r="K15" s="33"/>
      <c r="L15" s="33">
        <v>16</v>
      </c>
      <c r="M15" s="33">
        <f t="shared" si="1"/>
        <v>75</v>
      </c>
      <c r="N15" s="132" t="str">
        <f t="shared" si="2"/>
        <v>3.5</v>
      </c>
      <c r="O15" s="37"/>
    </row>
    <row r="16" spans="1:15" ht="19.5" customHeight="1">
      <c r="A16" s="94">
        <v>9</v>
      </c>
      <c r="B16" s="95">
        <v>3499</v>
      </c>
      <c r="C16" s="96" t="s">
        <v>140</v>
      </c>
      <c r="D16" s="97">
        <f>เวลาเรียน!AA13-3</f>
        <v>17</v>
      </c>
      <c r="E16" s="97">
        <v>8</v>
      </c>
      <c r="F16" s="97">
        <v>13</v>
      </c>
      <c r="G16" s="97">
        <v>12</v>
      </c>
      <c r="H16" s="98">
        <v>8</v>
      </c>
      <c r="I16" s="94"/>
      <c r="J16" s="97">
        <f t="shared" si="0"/>
        <v>58</v>
      </c>
      <c r="K16" s="97"/>
      <c r="L16" s="97">
        <v>23</v>
      </c>
      <c r="M16" s="97">
        <f t="shared" si="1"/>
        <v>81</v>
      </c>
      <c r="N16" s="131" t="str">
        <f t="shared" si="2"/>
        <v>4</v>
      </c>
      <c r="O16" s="99"/>
    </row>
    <row r="17" spans="1:15" ht="19.5" customHeight="1">
      <c r="A17" s="34">
        <v>10</v>
      </c>
      <c r="B17" s="59">
        <v>3500</v>
      </c>
      <c r="C17" s="60" t="s">
        <v>141</v>
      </c>
      <c r="D17" s="33">
        <f>เวลาเรียน!AA14-3</f>
        <v>17</v>
      </c>
      <c r="E17" s="33">
        <v>8</v>
      </c>
      <c r="F17" s="33">
        <v>15</v>
      </c>
      <c r="G17" s="33">
        <v>14</v>
      </c>
      <c r="H17" s="36">
        <v>8</v>
      </c>
      <c r="I17" s="34"/>
      <c r="J17" s="33">
        <f t="shared" si="0"/>
        <v>62</v>
      </c>
      <c r="K17" s="33"/>
      <c r="L17" s="33">
        <v>22</v>
      </c>
      <c r="M17" s="33">
        <f t="shared" si="1"/>
        <v>84</v>
      </c>
      <c r="N17" s="132" t="str">
        <f t="shared" si="2"/>
        <v>4</v>
      </c>
      <c r="O17" s="37"/>
    </row>
    <row r="18" spans="1:15" ht="19.5" customHeight="1">
      <c r="A18" s="94">
        <v>11</v>
      </c>
      <c r="B18" s="95">
        <v>3502</v>
      </c>
      <c r="C18" s="96" t="s">
        <v>142</v>
      </c>
      <c r="D18" s="97">
        <f>เวลาเรียน!AA15-3</f>
        <v>17</v>
      </c>
      <c r="E18" s="97">
        <v>7</v>
      </c>
      <c r="F18" s="97">
        <v>13</v>
      </c>
      <c r="G18" s="97">
        <v>12</v>
      </c>
      <c r="H18" s="98">
        <v>7</v>
      </c>
      <c r="I18" s="94"/>
      <c r="J18" s="97">
        <f t="shared" si="0"/>
        <v>56</v>
      </c>
      <c r="K18" s="97"/>
      <c r="L18" s="97">
        <v>15</v>
      </c>
      <c r="M18" s="97">
        <f t="shared" si="1"/>
        <v>71</v>
      </c>
      <c r="N18" s="131" t="str">
        <f t="shared" si="2"/>
        <v>3</v>
      </c>
      <c r="O18" s="99"/>
    </row>
    <row r="19" spans="1:15" ht="19.5" customHeight="1">
      <c r="A19" s="34">
        <v>12</v>
      </c>
      <c r="B19" s="59">
        <v>3653</v>
      </c>
      <c r="C19" s="60" t="s">
        <v>143</v>
      </c>
      <c r="D19" s="33">
        <f>เวลาเรียน!AA16-3</f>
        <v>16</v>
      </c>
      <c r="E19" s="33">
        <v>8</v>
      </c>
      <c r="F19" s="33">
        <v>14</v>
      </c>
      <c r="G19" s="33">
        <v>12</v>
      </c>
      <c r="H19" s="36">
        <v>8</v>
      </c>
      <c r="I19" s="34"/>
      <c r="J19" s="33">
        <f t="shared" si="0"/>
        <v>58</v>
      </c>
      <c r="K19" s="33"/>
      <c r="L19" s="33">
        <v>16</v>
      </c>
      <c r="M19" s="33">
        <f t="shared" si="1"/>
        <v>74</v>
      </c>
      <c r="N19" s="132" t="str">
        <f t="shared" si="2"/>
        <v>3</v>
      </c>
      <c r="O19" s="37"/>
    </row>
    <row r="20" spans="1:15" ht="19.5" customHeight="1">
      <c r="A20" s="94">
        <v>13</v>
      </c>
      <c r="B20" s="95">
        <v>3674</v>
      </c>
      <c r="C20" s="96" t="s">
        <v>144</v>
      </c>
      <c r="D20" s="97">
        <f>เวลาเรียน!AA17-3</f>
        <v>17</v>
      </c>
      <c r="E20" s="97">
        <v>8</v>
      </c>
      <c r="F20" s="97">
        <v>14</v>
      </c>
      <c r="G20" s="97">
        <v>14</v>
      </c>
      <c r="H20" s="98">
        <v>8</v>
      </c>
      <c r="I20" s="94"/>
      <c r="J20" s="97">
        <f t="shared" si="0"/>
        <v>61</v>
      </c>
      <c r="K20" s="97"/>
      <c r="L20" s="97">
        <v>21</v>
      </c>
      <c r="M20" s="97">
        <f t="shared" si="1"/>
        <v>82</v>
      </c>
      <c r="N20" s="131" t="str">
        <f t="shared" si="2"/>
        <v>4</v>
      </c>
      <c r="O20" s="99"/>
    </row>
    <row r="21" spans="1:15" ht="19.5" customHeight="1">
      <c r="A21" s="34">
        <v>14</v>
      </c>
      <c r="B21" s="59">
        <v>3885</v>
      </c>
      <c r="C21" s="60" t="s">
        <v>146</v>
      </c>
      <c r="D21" s="33">
        <v>12</v>
      </c>
      <c r="E21" s="33">
        <v>7</v>
      </c>
      <c r="F21" s="33">
        <v>10</v>
      </c>
      <c r="G21" s="33">
        <v>10</v>
      </c>
      <c r="H21" s="36">
        <v>8</v>
      </c>
      <c r="I21" s="34"/>
      <c r="J21" s="33">
        <f t="shared" si="0"/>
        <v>47</v>
      </c>
      <c r="K21" s="33"/>
      <c r="L21" s="33">
        <v>15</v>
      </c>
      <c r="M21" s="33">
        <f t="shared" si="1"/>
        <v>62</v>
      </c>
      <c r="N21" s="132" t="str">
        <f t="shared" si="2"/>
        <v>2</v>
      </c>
      <c r="O21" s="37"/>
    </row>
    <row r="22" spans="1:15" ht="19.5" customHeight="1">
      <c r="A22" s="116">
        <v>15</v>
      </c>
      <c r="B22" s="117">
        <v>3392</v>
      </c>
      <c r="C22" s="118" t="s">
        <v>145</v>
      </c>
      <c r="D22" s="119"/>
      <c r="E22" s="119"/>
      <c r="F22" s="119"/>
      <c r="G22" s="119"/>
      <c r="H22" s="120"/>
      <c r="I22" s="116"/>
      <c r="J22" s="119">
        <f>SUM(D22:H22)</f>
        <v>0</v>
      </c>
      <c r="K22" s="119"/>
      <c r="L22" s="119"/>
      <c r="M22" s="119">
        <f>SUM(J22:L22)</f>
        <v>0</v>
      </c>
      <c r="N22" s="242" t="s">
        <v>29</v>
      </c>
      <c r="O22" s="121"/>
    </row>
    <row r="23" spans="1:15" s="46" customFormat="1" ht="18" customHeight="1">
      <c r="A23" s="39"/>
      <c r="B23" s="39"/>
      <c r="C23" s="40"/>
      <c r="D23" s="41"/>
      <c r="E23" s="41"/>
      <c r="F23" s="41"/>
      <c r="G23" s="42"/>
      <c r="H23" s="41"/>
      <c r="I23" s="41"/>
      <c r="J23" s="43"/>
      <c r="K23" s="43"/>
      <c r="L23" s="43"/>
      <c r="M23" s="44"/>
      <c r="N23" s="45"/>
      <c r="O23" s="44"/>
    </row>
    <row r="24" spans="1:15" s="46" customFormat="1" ht="19.5" customHeight="1">
      <c r="A24" s="39"/>
      <c r="B24" s="39"/>
      <c r="C24" s="204" t="s">
        <v>117</v>
      </c>
      <c r="D24" s="204"/>
      <c r="E24" s="204"/>
      <c r="F24" s="105"/>
      <c r="G24" s="106"/>
      <c r="H24" s="199" t="s">
        <v>108</v>
      </c>
      <c r="I24" s="199"/>
      <c r="J24" s="199"/>
      <c r="K24" s="199"/>
      <c r="L24" s="199"/>
      <c r="M24" s="199"/>
      <c r="N24" s="199"/>
      <c r="O24" s="44"/>
    </row>
    <row r="25" spans="1:15" s="46" customFormat="1" ht="21">
      <c r="A25" s="39"/>
      <c r="B25" s="39"/>
      <c r="C25" s="198" t="s">
        <v>114</v>
      </c>
      <c r="D25" s="198"/>
      <c r="E25" s="198"/>
      <c r="F25" s="105"/>
      <c r="G25" s="106"/>
      <c r="H25" s="199" t="s">
        <v>149</v>
      </c>
      <c r="I25" s="199"/>
      <c r="J25" s="199"/>
      <c r="K25" s="199"/>
      <c r="L25" s="199"/>
      <c r="M25" s="199"/>
      <c r="N25" s="199"/>
      <c r="O25" s="44"/>
    </row>
    <row r="26" spans="1:15" s="46" customFormat="1" ht="20.25" customHeight="1">
      <c r="A26" s="39"/>
      <c r="B26" s="39"/>
      <c r="C26" s="198" t="s">
        <v>115</v>
      </c>
      <c r="D26" s="198"/>
      <c r="E26" s="198"/>
      <c r="F26" s="105"/>
      <c r="G26" s="106"/>
      <c r="H26" s="199" t="s">
        <v>116</v>
      </c>
      <c r="I26" s="199"/>
      <c r="J26" s="199"/>
      <c r="K26" s="199"/>
      <c r="L26" s="199"/>
      <c r="M26" s="199"/>
      <c r="N26" s="199"/>
      <c r="O26" s="44"/>
    </row>
    <row r="27" spans="1:15" s="46" customFormat="1" ht="15" customHeight="1">
      <c r="A27" s="39"/>
      <c r="B27" s="39"/>
      <c r="C27" s="40"/>
      <c r="D27" s="41"/>
      <c r="E27" s="41"/>
      <c r="F27" s="41"/>
      <c r="G27" s="42"/>
      <c r="H27" s="41"/>
      <c r="I27" s="41"/>
      <c r="J27" s="43"/>
      <c r="K27" s="43"/>
      <c r="L27" s="43"/>
      <c r="M27" s="44"/>
      <c r="N27" s="45"/>
      <c r="O27" s="44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sheetProtection/>
  <mergeCells count="20">
    <mergeCell ref="C26:E26"/>
    <mergeCell ref="H24:N24"/>
    <mergeCell ref="H25:N25"/>
    <mergeCell ref="H26:N26"/>
    <mergeCell ref="D3:I3"/>
    <mergeCell ref="D4:I4"/>
    <mergeCell ref="J4:J6"/>
    <mergeCell ref="K4:K5"/>
    <mergeCell ref="C25:E25"/>
    <mergeCell ref="C24:E24"/>
    <mergeCell ref="J3:O3"/>
    <mergeCell ref="A1:O1"/>
    <mergeCell ref="A2:O2"/>
    <mergeCell ref="L4:L6"/>
    <mergeCell ref="M4:M6"/>
    <mergeCell ref="N4:N6"/>
    <mergeCell ref="O4:O6"/>
    <mergeCell ref="A3:A6"/>
    <mergeCell ref="B3:B6"/>
    <mergeCell ref="C3:C6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8"/>
  <sheetViews>
    <sheetView view="pageLayout" zoomScale="130" zoomScaleNormal="145" zoomScaleSheetLayoutView="190" zoomScalePageLayoutView="130" workbookViewId="0" topLeftCell="A7">
      <selection activeCell="H21" sqref="H21"/>
    </sheetView>
  </sheetViews>
  <sheetFormatPr defaultColWidth="8.7109375" defaultRowHeight="12.75"/>
  <cols>
    <col min="1" max="1" width="2.28125" style="47" customWidth="1"/>
    <col min="2" max="2" width="3.8515625" style="47" customWidth="1"/>
    <col min="3" max="3" width="21.28125" style="38" customWidth="1"/>
    <col min="4" max="8" width="4.7109375" style="38" customWidth="1"/>
    <col min="9" max="9" width="4.00390625" style="38" customWidth="1"/>
    <col min="10" max="10" width="4.7109375" style="38" customWidth="1"/>
    <col min="11" max="11" width="33.8515625" style="38" customWidth="1"/>
    <col min="12" max="16384" width="8.7109375" style="38" customWidth="1"/>
  </cols>
  <sheetData>
    <row r="1" ht="12.75" customHeight="1"/>
    <row r="2" spans="1:11" ht="18">
      <c r="A2" s="210" t="s">
        <v>57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25.5" customHeight="1">
      <c r="A4" s="205" t="s">
        <v>6</v>
      </c>
      <c r="B4" s="205" t="s">
        <v>7</v>
      </c>
      <c r="C4" s="206" t="s">
        <v>4</v>
      </c>
      <c r="D4" s="211" t="s">
        <v>163</v>
      </c>
      <c r="E4" s="211"/>
      <c r="F4" s="211"/>
      <c r="G4" s="211"/>
      <c r="H4" s="211"/>
      <c r="I4" s="211"/>
      <c r="J4" s="211"/>
      <c r="K4" s="212" t="s">
        <v>33</v>
      </c>
    </row>
    <row r="5" spans="1:11" ht="25.5" customHeight="1">
      <c r="A5" s="205"/>
      <c r="B5" s="205"/>
      <c r="C5" s="207"/>
      <c r="D5" s="202" t="s">
        <v>55</v>
      </c>
      <c r="E5" s="203"/>
      <c r="F5" s="203"/>
      <c r="G5" s="203"/>
      <c r="H5" s="214"/>
      <c r="I5" s="191" t="s">
        <v>8</v>
      </c>
      <c r="J5" s="191" t="s">
        <v>56</v>
      </c>
      <c r="K5" s="213"/>
    </row>
    <row r="6" spans="1:11" ht="25.5" customHeight="1">
      <c r="A6" s="205"/>
      <c r="B6" s="205"/>
      <c r="C6" s="207"/>
      <c r="D6" s="34">
        <v>1</v>
      </c>
      <c r="E6" s="34">
        <v>2</v>
      </c>
      <c r="F6" s="34">
        <v>3</v>
      </c>
      <c r="G6" s="34">
        <v>4</v>
      </c>
      <c r="H6" s="34">
        <v>5</v>
      </c>
      <c r="I6" s="193"/>
      <c r="J6" s="192"/>
      <c r="K6" s="213"/>
    </row>
    <row r="7" spans="1:11" ht="25.5" customHeight="1">
      <c r="A7" s="205"/>
      <c r="B7" s="205"/>
      <c r="C7" s="208"/>
      <c r="D7" s="65" t="s">
        <v>34</v>
      </c>
      <c r="E7" s="65" t="s">
        <v>34</v>
      </c>
      <c r="F7" s="65" t="s">
        <v>34</v>
      </c>
      <c r="G7" s="65" t="s">
        <v>34</v>
      </c>
      <c r="H7" s="65" t="s">
        <v>34</v>
      </c>
      <c r="I7" s="23">
        <v>100</v>
      </c>
      <c r="J7" s="215"/>
      <c r="K7" s="213"/>
    </row>
    <row r="8" spans="1:11" s="46" customFormat="1" ht="15" customHeight="1">
      <c r="A8" s="88">
        <v>1</v>
      </c>
      <c r="B8" s="100">
        <v>3350</v>
      </c>
      <c r="C8" s="101" t="s">
        <v>132</v>
      </c>
      <c r="D8" s="92">
        <v>14</v>
      </c>
      <c r="E8" s="92">
        <v>14</v>
      </c>
      <c r="F8" s="92">
        <v>12</v>
      </c>
      <c r="G8" s="92">
        <v>12</v>
      </c>
      <c r="H8" s="92">
        <v>12</v>
      </c>
      <c r="I8" s="92">
        <f>SUM(D8:H8)</f>
        <v>64</v>
      </c>
      <c r="J8" s="92" t="str">
        <f>IF(I8&gt;=80,"ดีเยี่ยม",IF(I8&gt;=65,"ดี",IF(I8&gt;=50,"ผ่าน","ไม่ผ่าน")))</f>
        <v>ผ่าน</v>
      </c>
      <c r="K8" s="53" t="s">
        <v>54</v>
      </c>
    </row>
    <row r="9" spans="1:11" s="46" customFormat="1" ht="15" customHeight="1">
      <c r="A9" s="25">
        <v>2</v>
      </c>
      <c r="B9" s="61">
        <v>3390</v>
      </c>
      <c r="C9" s="62" t="s">
        <v>133</v>
      </c>
      <c r="D9" s="23"/>
      <c r="E9" s="23"/>
      <c r="F9" s="23"/>
      <c r="G9" s="23"/>
      <c r="H9" s="23"/>
      <c r="I9" s="23">
        <f aca="true" t="shared" si="0" ref="I9:I21">SUM(D9:H9)</f>
        <v>0</v>
      </c>
      <c r="J9" s="23" t="str">
        <f aca="true" t="shared" si="1" ref="J9:J21">IF(I9&gt;=80,"ดีเยี่ยม",IF(I9&gt;=65,"ดี",IF(I9&gt;=50,"ผ่าน","ไม่ผ่าน")))</f>
        <v>ไม่ผ่าน</v>
      </c>
      <c r="K9" s="53" t="s">
        <v>89</v>
      </c>
    </row>
    <row r="10" spans="1:11" s="46" customFormat="1" ht="15" customHeight="1">
      <c r="A10" s="88">
        <v>3</v>
      </c>
      <c r="B10" s="100">
        <v>3488</v>
      </c>
      <c r="C10" s="101" t="s">
        <v>134</v>
      </c>
      <c r="D10" s="92">
        <v>17</v>
      </c>
      <c r="E10" s="92">
        <v>16</v>
      </c>
      <c r="F10" s="92">
        <v>16</v>
      </c>
      <c r="G10" s="92">
        <v>16</v>
      </c>
      <c r="H10" s="92">
        <v>15</v>
      </c>
      <c r="I10" s="92">
        <f t="shared" si="0"/>
        <v>80</v>
      </c>
      <c r="J10" s="92" t="str">
        <f t="shared" si="1"/>
        <v>ดีเยี่ยม</v>
      </c>
      <c r="K10" s="53" t="s">
        <v>90</v>
      </c>
    </row>
    <row r="11" spans="1:11" s="46" customFormat="1" ht="15" customHeight="1">
      <c r="A11" s="25">
        <v>4</v>
      </c>
      <c r="B11" s="61">
        <v>3492</v>
      </c>
      <c r="C11" s="62" t="s">
        <v>135</v>
      </c>
      <c r="D11" s="23"/>
      <c r="E11" s="23"/>
      <c r="F11" s="23"/>
      <c r="G11" s="23"/>
      <c r="H11" s="23"/>
      <c r="I11" s="23">
        <f t="shared" si="0"/>
        <v>0</v>
      </c>
      <c r="J11" s="23" t="str">
        <f t="shared" si="1"/>
        <v>ไม่ผ่าน</v>
      </c>
      <c r="K11" s="53" t="s">
        <v>91</v>
      </c>
    </row>
    <row r="12" spans="1:11" s="46" customFormat="1" ht="15" customHeight="1">
      <c r="A12" s="88">
        <v>5</v>
      </c>
      <c r="B12" s="100">
        <v>3493</v>
      </c>
      <c r="C12" s="101" t="s">
        <v>136</v>
      </c>
      <c r="D12" s="92">
        <v>16</v>
      </c>
      <c r="E12" s="92">
        <v>16</v>
      </c>
      <c r="F12" s="92">
        <v>15</v>
      </c>
      <c r="G12" s="92">
        <v>15</v>
      </c>
      <c r="H12" s="92">
        <v>15</v>
      </c>
      <c r="I12" s="92">
        <f t="shared" si="0"/>
        <v>77</v>
      </c>
      <c r="J12" s="92" t="str">
        <f t="shared" si="1"/>
        <v>ดี</v>
      </c>
      <c r="K12" s="53" t="s">
        <v>92</v>
      </c>
    </row>
    <row r="13" spans="1:11" s="46" customFormat="1" ht="15" customHeight="1">
      <c r="A13" s="25">
        <v>6</v>
      </c>
      <c r="B13" s="61">
        <v>3652</v>
      </c>
      <c r="C13" s="62" t="s">
        <v>137</v>
      </c>
      <c r="D13" s="23">
        <v>17</v>
      </c>
      <c r="E13" s="23">
        <v>17</v>
      </c>
      <c r="F13" s="23">
        <v>16</v>
      </c>
      <c r="G13" s="23">
        <v>16</v>
      </c>
      <c r="H13" s="23">
        <v>15</v>
      </c>
      <c r="I13" s="23">
        <f t="shared" si="0"/>
        <v>81</v>
      </c>
      <c r="J13" s="23" t="str">
        <f t="shared" si="1"/>
        <v>ดีเยี่ยม</v>
      </c>
      <c r="K13" s="53" t="s">
        <v>93</v>
      </c>
    </row>
    <row r="14" spans="1:11" s="46" customFormat="1" ht="15" customHeight="1">
      <c r="A14" s="88">
        <v>7</v>
      </c>
      <c r="B14" s="100">
        <v>3385</v>
      </c>
      <c r="C14" s="101" t="s">
        <v>138</v>
      </c>
      <c r="D14" s="92">
        <v>15</v>
      </c>
      <c r="E14" s="92">
        <v>15</v>
      </c>
      <c r="F14" s="92">
        <v>14</v>
      </c>
      <c r="G14" s="92">
        <v>14</v>
      </c>
      <c r="H14" s="92">
        <v>14</v>
      </c>
      <c r="I14" s="92">
        <f t="shared" si="0"/>
        <v>72</v>
      </c>
      <c r="J14" s="92" t="str">
        <f t="shared" si="1"/>
        <v>ดี</v>
      </c>
      <c r="K14" s="53" t="s">
        <v>94</v>
      </c>
    </row>
    <row r="15" spans="1:11" s="46" customFormat="1" ht="15" customHeight="1">
      <c r="A15" s="25">
        <v>8</v>
      </c>
      <c r="B15" s="61">
        <v>3498</v>
      </c>
      <c r="C15" s="62" t="s">
        <v>139</v>
      </c>
      <c r="D15" s="23">
        <v>17</v>
      </c>
      <c r="E15" s="23">
        <v>17</v>
      </c>
      <c r="F15" s="23">
        <v>17</v>
      </c>
      <c r="G15" s="23">
        <v>15</v>
      </c>
      <c r="H15" s="23">
        <v>14</v>
      </c>
      <c r="I15" s="23">
        <f t="shared" si="0"/>
        <v>80</v>
      </c>
      <c r="J15" s="23" t="str">
        <f t="shared" si="1"/>
        <v>ดีเยี่ยม</v>
      </c>
      <c r="K15" s="53" t="s">
        <v>95</v>
      </c>
    </row>
    <row r="16" spans="1:11" s="46" customFormat="1" ht="15" customHeight="1">
      <c r="A16" s="88">
        <v>9</v>
      </c>
      <c r="B16" s="100">
        <v>3499</v>
      </c>
      <c r="C16" s="101" t="s">
        <v>140</v>
      </c>
      <c r="D16" s="92">
        <v>17</v>
      </c>
      <c r="E16" s="92">
        <v>17</v>
      </c>
      <c r="F16" s="92">
        <v>16</v>
      </c>
      <c r="G16" s="92">
        <v>16</v>
      </c>
      <c r="H16" s="92">
        <v>15</v>
      </c>
      <c r="I16" s="92">
        <f t="shared" si="0"/>
        <v>81</v>
      </c>
      <c r="J16" s="92" t="str">
        <f t="shared" si="1"/>
        <v>ดีเยี่ยม</v>
      </c>
      <c r="K16" s="53" t="s">
        <v>96</v>
      </c>
    </row>
    <row r="17" spans="1:11" s="46" customFormat="1" ht="15" customHeight="1">
      <c r="A17" s="25">
        <v>10</v>
      </c>
      <c r="B17" s="61">
        <v>3500</v>
      </c>
      <c r="C17" s="62" t="s">
        <v>141</v>
      </c>
      <c r="D17" s="23">
        <v>18</v>
      </c>
      <c r="E17" s="23">
        <v>17</v>
      </c>
      <c r="F17" s="23">
        <v>16</v>
      </c>
      <c r="G17" s="23">
        <v>16</v>
      </c>
      <c r="H17" s="23">
        <v>15</v>
      </c>
      <c r="I17" s="23">
        <f t="shared" si="0"/>
        <v>82</v>
      </c>
      <c r="J17" s="23" t="str">
        <f t="shared" si="1"/>
        <v>ดีเยี่ยม</v>
      </c>
      <c r="K17" s="53" t="s">
        <v>97</v>
      </c>
    </row>
    <row r="18" spans="1:11" s="46" customFormat="1" ht="15" customHeight="1">
      <c r="A18" s="88">
        <v>11</v>
      </c>
      <c r="B18" s="100">
        <v>3502</v>
      </c>
      <c r="C18" s="101" t="s">
        <v>142</v>
      </c>
      <c r="D18" s="92">
        <v>16</v>
      </c>
      <c r="E18" s="92">
        <v>15</v>
      </c>
      <c r="F18" s="92">
        <v>15</v>
      </c>
      <c r="G18" s="92">
        <v>15</v>
      </c>
      <c r="H18" s="92">
        <v>15</v>
      </c>
      <c r="I18" s="92">
        <f t="shared" si="0"/>
        <v>76</v>
      </c>
      <c r="J18" s="92" t="str">
        <f t="shared" si="1"/>
        <v>ดี</v>
      </c>
      <c r="K18" s="53" t="s">
        <v>98</v>
      </c>
    </row>
    <row r="19" spans="1:11" s="46" customFormat="1" ht="15" customHeight="1">
      <c r="A19" s="25">
        <v>12</v>
      </c>
      <c r="B19" s="61">
        <v>3653</v>
      </c>
      <c r="C19" s="62" t="s">
        <v>143</v>
      </c>
      <c r="D19" s="23">
        <v>16</v>
      </c>
      <c r="E19" s="23">
        <v>16</v>
      </c>
      <c r="F19" s="23">
        <v>16</v>
      </c>
      <c r="G19" s="23">
        <v>16</v>
      </c>
      <c r="H19" s="23">
        <v>16</v>
      </c>
      <c r="I19" s="23">
        <f t="shared" si="0"/>
        <v>80</v>
      </c>
      <c r="J19" s="23" t="str">
        <f t="shared" si="1"/>
        <v>ดีเยี่ยม</v>
      </c>
      <c r="K19" s="53" t="s">
        <v>99</v>
      </c>
    </row>
    <row r="20" spans="1:11" s="46" customFormat="1" ht="15" customHeight="1">
      <c r="A20" s="88">
        <v>13</v>
      </c>
      <c r="B20" s="100">
        <v>3674</v>
      </c>
      <c r="C20" s="101" t="s">
        <v>144</v>
      </c>
      <c r="D20" s="92">
        <v>17</v>
      </c>
      <c r="E20" s="92">
        <v>17</v>
      </c>
      <c r="F20" s="92">
        <v>16</v>
      </c>
      <c r="G20" s="92">
        <v>16</v>
      </c>
      <c r="H20" s="92">
        <v>16</v>
      </c>
      <c r="I20" s="92">
        <f t="shared" si="0"/>
        <v>82</v>
      </c>
      <c r="J20" s="92" t="str">
        <f t="shared" si="1"/>
        <v>ดีเยี่ยม</v>
      </c>
      <c r="K20" s="53" t="s">
        <v>100</v>
      </c>
    </row>
    <row r="21" spans="1:11" s="46" customFormat="1" ht="15" customHeight="1">
      <c r="A21" s="25">
        <v>14</v>
      </c>
      <c r="B21" s="61">
        <v>3885</v>
      </c>
      <c r="C21" s="62" t="s">
        <v>146</v>
      </c>
      <c r="D21" s="23">
        <v>14</v>
      </c>
      <c r="E21" s="23">
        <v>13</v>
      </c>
      <c r="F21" s="23">
        <v>12</v>
      </c>
      <c r="G21" s="23">
        <v>12</v>
      </c>
      <c r="H21" s="23">
        <v>12</v>
      </c>
      <c r="I21" s="23">
        <f t="shared" si="0"/>
        <v>63</v>
      </c>
      <c r="J21" s="23" t="str">
        <f t="shared" si="1"/>
        <v>ผ่าน</v>
      </c>
      <c r="K21" s="216"/>
    </row>
    <row r="22" spans="1:11" s="46" customFormat="1" ht="15" customHeight="1">
      <c r="A22" s="110">
        <v>15</v>
      </c>
      <c r="B22" s="122">
        <v>3392</v>
      </c>
      <c r="C22" s="123" t="s">
        <v>145</v>
      </c>
      <c r="D22" s="114"/>
      <c r="E22" s="114"/>
      <c r="F22" s="114"/>
      <c r="G22" s="114"/>
      <c r="H22" s="114"/>
      <c r="I22" s="114">
        <f>SUM(D22:H22)</f>
        <v>0</v>
      </c>
      <c r="J22" s="114" t="str">
        <f>IF(I22&gt;=80,"ดีเยี่ยม",IF(I22&gt;=65,"ดี",IF(I22&gt;=50,"ผ่าน","ไม่ผ่าน")))</f>
        <v>ไม่ผ่าน</v>
      </c>
      <c r="K22" s="217"/>
    </row>
    <row r="23" spans="1:11" s="46" customFormat="1" ht="15" customHeight="1">
      <c r="A23" s="54"/>
      <c r="B23" s="54"/>
      <c r="C23" s="55"/>
      <c r="D23" s="38"/>
      <c r="E23" s="38"/>
      <c r="F23" s="38"/>
      <c r="G23" s="38"/>
      <c r="H23" s="38"/>
      <c r="I23" s="38"/>
      <c r="J23" s="38"/>
      <c r="K23" s="56"/>
    </row>
    <row r="24" ht="16.5" customHeight="1"/>
    <row r="25" ht="16.5" customHeight="1"/>
    <row r="26" spans="3:11" ht="16.5" customHeight="1">
      <c r="C26" s="218" t="s">
        <v>128</v>
      </c>
      <c r="D26" s="218"/>
      <c r="E26" s="218"/>
      <c r="I26" s="218" t="s">
        <v>106</v>
      </c>
      <c r="J26" s="218"/>
      <c r="K26" s="218"/>
    </row>
    <row r="27" spans="3:11" ht="16.5" customHeight="1">
      <c r="C27" s="218" t="s">
        <v>114</v>
      </c>
      <c r="D27" s="218"/>
      <c r="E27" s="218"/>
      <c r="I27" s="218" t="s">
        <v>149</v>
      </c>
      <c r="J27" s="218"/>
      <c r="K27" s="218"/>
    </row>
    <row r="28" spans="3:11" ht="16.5" customHeight="1">
      <c r="C28" s="218" t="s">
        <v>115</v>
      </c>
      <c r="D28" s="218"/>
      <c r="E28" s="218"/>
      <c r="I28" s="219" t="s">
        <v>118</v>
      </c>
      <c r="J28" s="219"/>
      <c r="K28" s="219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7">
    <mergeCell ref="K21:K22"/>
    <mergeCell ref="C26:E26"/>
    <mergeCell ref="C27:E27"/>
    <mergeCell ref="C28:E28"/>
    <mergeCell ref="I26:K26"/>
    <mergeCell ref="I27:K27"/>
    <mergeCell ref="I28:K28"/>
    <mergeCell ref="A4:A7"/>
    <mergeCell ref="B4:B7"/>
    <mergeCell ref="C4:C7"/>
    <mergeCell ref="A3:K3"/>
    <mergeCell ref="A2:K2"/>
    <mergeCell ref="D4:J4"/>
    <mergeCell ref="K4:K7"/>
    <mergeCell ref="D5:H5"/>
    <mergeCell ref="I5:I6"/>
    <mergeCell ref="J5:J7"/>
  </mergeCells>
  <printOptions/>
  <pageMargins left="0.7874015748031497" right="0.1968503937007874" top="0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view="pageLayout" zoomScale="130" zoomScalePageLayoutView="130" workbookViewId="0" topLeftCell="A1">
      <selection activeCell="C19" sqref="C19:O48"/>
    </sheetView>
  </sheetViews>
  <sheetFormatPr defaultColWidth="8.57421875" defaultRowHeight="12.75"/>
  <cols>
    <col min="1" max="1" width="2.7109375" style="58" customWidth="1"/>
    <col min="2" max="2" width="23.28125" style="16" customWidth="1"/>
    <col min="3" max="3" width="2.57421875" style="26" customWidth="1"/>
    <col min="4" max="4" width="4.28125" style="26" customWidth="1"/>
    <col min="5" max="5" width="19.57421875" style="16" customWidth="1"/>
    <col min="6" max="13" width="3.00390625" style="27" customWidth="1"/>
    <col min="14" max="14" width="4.7109375" style="27" bestFit="1" customWidth="1"/>
    <col min="15" max="15" width="9.140625" style="16" customWidth="1"/>
    <col min="16" max="18" width="4.7109375" style="16" customWidth="1"/>
    <col min="19" max="16384" width="8.57421875" style="16" customWidth="1"/>
  </cols>
  <sheetData>
    <row r="1" spans="1:15" ht="22.5" customHeight="1">
      <c r="A1" s="189" t="s">
        <v>164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99" customHeight="1">
      <c r="A2" s="227" t="s">
        <v>35</v>
      </c>
      <c r="B2" s="229" t="s">
        <v>36</v>
      </c>
      <c r="C2" s="221" t="s">
        <v>6</v>
      </c>
      <c r="D2" s="221" t="s">
        <v>7</v>
      </c>
      <c r="E2" s="222" t="s">
        <v>4</v>
      </c>
      <c r="F2" s="66" t="s">
        <v>109</v>
      </c>
      <c r="G2" s="66" t="s">
        <v>119</v>
      </c>
      <c r="H2" s="66" t="s">
        <v>120</v>
      </c>
      <c r="I2" s="66" t="s">
        <v>121</v>
      </c>
      <c r="J2" s="66" t="s">
        <v>122</v>
      </c>
      <c r="K2" s="66" t="s">
        <v>123</v>
      </c>
      <c r="L2" s="66" t="s">
        <v>124</v>
      </c>
      <c r="M2" s="66" t="s">
        <v>125</v>
      </c>
      <c r="N2" s="67" t="s">
        <v>8</v>
      </c>
      <c r="O2" s="68" t="s">
        <v>126</v>
      </c>
    </row>
    <row r="3" spans="1:15" ht="16.5" customHeight="1">
      <c r="A3" s="228"/>
      <c r="B3" s="230"/>
      <c r="C3" s="221"/>
      <c r="D3" s="221"/>
      <c r="E3" s="223"/>
      <c r="F3" s="69">
        <v>3</v>
      </c>
      <c r="G3" s="69">
        <v>3</v>
      </c>
      <c r="H3" s="69">
        <v>3</v>
      </c>
      <c r="I3" s="69">
        <v>3</v>
      </c>
      <c r="J3" s="69">
        <v>3</v>
      </c>
      <c r="K3" s="69">
        <v>3</v>
      </c>
      <c r="L3" s="69">
        <v>3</v>
      </c>
      <c r="M3" s="69">
        <v>3</v>
      </c>
      <c r="N3" s="69">
        <f>SUM(F3:M3)</f>
        <v>24</v>
      </c>
      <c r="O3" s="70" t="s">
        <v>37</v>
      </c>
    </row>
    <row r="4" spans="1:15" s="21" customFormat="1" ht="15" customHeight="1">
      <c r="A4" s="220">
        <v>1</v>
      </c>
      <c r="B4" s="71" t="s">
        <v>58</v>
      </c>
      <c r="C4" s="88">
        <v>1</v>
      </c>
      <c r="D4" s="100">
        <v>3350</v>
      </c>
      <c r="E4" s="101" t="s">
        <v>132</v>
      </c>
      <c r="F4" s="93">
        <v>2</v>
      </c>
      <c r="G4" s="93">
        <v>2</v>
      </c>
      <c r="H4" s="93">
        <v>2</v>
      </c>
      <c r="I4" s="93">
        <v>1</v>
      </c>
      <c r="J4" s="93">
        <v>1</v>
      </c>
      <c r="K4" s="93">
        <v>1</v>
      </c>
      <c r="L4" s="93">
        <v>1</v>
      </c>
      <c r="M4" s="93">
        <v>1</v>
      </c>
      <c r="N4" s="93">
        <f>SUM(F4:M4)</f>
        <v>11</v>
      </c>
      <c r="O4" s="102" t="str">
        <f>IF(N4&gt;=21,"ดีเยี่ยม",IF(N4&gt;=13,"ดี",IF(N4&gt;=8,"ผ่าน","ไม่ผ่าน")))</f>
        <v>ผ่าน</v>
      </c>
    </row>
    <row r="5" spans="1:15" s="21" customFormat="1" ht="15" customHeight="1">
      <c r="A5" s="220"/>
      <c r="B5" s="73" t="s">
        <v>59</v>
      </c>
      <c r="C5" s="25">
        <v>2</v>
      </c>
      <c r="D5" s="61">
        <v>3390</v>
      </c>
      <c r="E5" s="62" t="s">
        <v>133</v>
      </c>
      <c r="F5" s="24"/>
      <c r="G5" s="24"/>
      <c r="H5" s="24"/>
      <c r="I5" s="24"/>
      <c r="J5" s="24"/>
      <c r="K5" s="24"/>
      <c r="L5" s="24"/>
      <c r="M5" s="24"/>
      <c r="N5" s="24">
        <f aca="true" t="shared" si="0" ref="N5:N17">SUM(F5:M5)</f>
        <v>0</v>
      </c>
      <c r="O5" s="72" t="str">
        <f aca="true" t="shared" si="1" ref="O5:O17">IF(N5&gt;=21,"ดีเยี่ยม",IF(N5&gt;=13,"ดี",IF(N5&gt;=8,"ผ่าน","ไม่ผ่าน")))</f>
        <v>ไม่ผ่าน</v>
      </c>
    </row>
    <row r="6" spans="1:15" s="21" customFormat="1" ht="15" customHeight="1">
      <c r="A6" s="220"/>
      <c r="B6" s="73" t="s">
        <v>60</v>
      </c>
      <c r="C6" s="88">
        <v>3</v>
      </c>
      <c r="D6" s="100">
        <v>3488</v>
      </c>
      <c r="E6" s="101" t="s">
        <v>134</v>
      </c>
      <c r="F6" s="103">
        <v>3</v>
      </c>
      <c r="G6" s="103">
        <v>3</v>
      </c>
      <c r="H6" s="103">
        <v>3</v>
      </c>
      <c r="I6" s="103">
        <v>3</v>
      </c>
      <c r="J6" s="103">
        <v>2</v>
      </c>
      <c r="K6" s="103">
        <v>2</v>
      </c>
      <c r="L6" s="103">
        <v>2</v>
      </c>
      <c r="M6" s="103">
        <v>2</v>
      </c>
      <c r="N6" s="103">
        <f t="shared" si="0"/>
        <v>20</v>
      </c>
      <c r="O6" s="104" t="str">
        <f t="shared" si="1"/>
        <v>ดี</v>
      </c>
    </row>
    <row r="7" spans="1:15" s="21" customFormat="1" ht="15" customHeight="1">
      <c r="A7" s="220"/>
      <c r="B7" s="73" t="s">
        <v>61</v>
      </c>
      <c r="C7" s="25">
        <v>4</v>
      </c>
      <c r="D7" s="61">
        <v>3492</v>
      </c>
      <c r="E7" s="62" t="s">
        <v>135</v>
      </c>
      <c r="F7" s="74"/>
      <c r="G7" s="74"/>
      <c r="H7" s="74"/>
      <c r="I7" s="74"/>
      <c r="J7" s="74"/>
      <c r="K7" s="74"/>
      <c r="L7" s="74"/>
      <c r="M7" s="74"/>
      <c r="N7" s="74">
        <f t="shared" si="0"/>
        <v>0</v>
      </c>
      <c r="O7" s="75" t="str">
        <f t="shared" si="1"/>
        <v>ไม่ผ่าน</v>
      </c>
    </row>
    <row r="8" spans="1:15" s="21" customFormat="1" ht="15" customHeight="1">
      <c r="A8" s="220"/>
      <c r="B8" s="73" t="s">
        <v>62</v>
      </c>
      <c r="C8" s="88">
        <v>5</v>
      </c>
      <c r="D8" s="100">
        <v>3493</v>
      </c>
      <c r="E8" s="101" t="s">
        <v>136</v>
      </c>
      <c r="F8" s="103">
        <v>3</v>
      </c>
      <c r="G8" s="103">
        <v>3</v>
      </c>
      <c r="H8" s="103">
        <v>2</v>
      </c>
      <c r="I8" s="103">
        <v>2</v>
      </c>
      <c r="J8" s="103">
        <v>2</v>
      </c>
      <c r="K8" s="103">
        <v>2</v>
      </c>
      <c r="L8" s="103">
        <v>2</v>
      </c>
      <c r="M8" s="103">
        <v>2</v>
      </c>
      <c r="N8" s="103">
        <f t="shared" si="0"/>
        <v>18</v>
      </c>
      <c r="O8" s="104" t="str">
        <f t="shared" si="1"/>
        <v>ดี</v>
      </c>
    </row>
    <row r="9" spans="1:15" s="21" customFormat="1" ht="15" customHeight="1">
      <c r="A9" s="220"/>
      <c r="B9" s="76" t="s">
        <v>88</v>
      </c>
      <c r="C9" s="25">
        <v>6</v>
      </c>
      <c r="D9" s="61">
        <v>3652</v>
      </c>
      <c r="E9" s="62" t="s">
        <v>137</v>
      </c>
      <c r="F9" s="74">
        <v>3</v>
      </c>
      <c r="G9" s="74">
        <v>3</v>
      </c>
      <c r="H9" s="74">
        <v>3</v>
      </c>
      <c r="I9" s="74">
        <v>2</v>
      </c>
      <c r="J9" s="74">
        <v>2</v>
      </c>
      <c r="K9" s="74">
        <v>2</v>
      </c>
      <c r="L9" s="74">
        <v>2</v>
      </c>
      <c r="M9" s="74">
        <v>2</v>
      </c>
      <c r="N9" s="74">
        <f t="shared" si="0"/>
        <v>19</v>
      </c>
      <c r="O9" s="75" t="str">
        <f t="shared" si="1"/>
        <v>ดี</v>
      </c>
    </row>
    <row r="10" spans="1:15" s="21" customFormat="1" ht="15" customHeight="1">
      <c r="A10" s="220">
        <v>2</v>
      </c>
      <c r="B10" s="71" t="s">
        <v>63</v>
      </c>
      <c r="C10" s="88">
        <v>7</v>
      </c>
      <c r="D10" s="100">
        <v>3385</v>
      </c>
      <c r="E10" s="101" t="s">
        <v>138</v>
      </c>
      <c r="F10" s="103">
        <v>3</v>
      </c>
      <c r="G10" s="103">
        <v>3</v>
      </c>
      <c r="H10" s="103">
        <v>2</v>
      </c>
      <c r="I10" s="103">
        <v>2</v>
      </c>
      <c r="J10" s="103">
        <v>2</v>
      </c>
      <c r="K10" s="103">
        <v>2</v>
      </c>
      <c r="L10" s="103">
        <v>2</v>
      </c>
      <c r="M10" s="103">
        <v>2</v>
      </c>
      <c r="N10" s="103">
        <f t="shared" si="0"/>
        <v>18</v>
      </c>
      <c r="O10" s="104" t="str">
        <f t="shared" si="1"/>
        <v>ดี</v>
      </c>
    </row>
    <row r="11" spans="1:15" s="21" customFormat="1" ht="15" customHeight="1">
      <c r="A11" s="220"/>
      <c r="B11" s="73" t="s">
        <v>64</v>
      </c>
      <c r="C11" s="25">
        <v>8</v>
      </c>
      <c r="D11" s="61">
        <v>3498</v>
      </c>
      <c r="E11" s="62" t="s">
        <v>139</v>
      </c>
      <c r="F11" s="74">
        <v>3</v>
      </c>
      <c r="G11" s="74">
        <v>3</v>
      </c>
      <c r="H11" s="74">
        <v>3</v>
      </c>
      <c r="I11" s="74">
        <v>3</v>
      </c>
      <c r="J11" s="74">
        <v>2</v>
      </c>
      <c r="K11" s="74">
        <v>2</v>
      </c>
      <c r="L11" s="74">
        <v>2</v>
      </c>
      <c r="M11" s="74">
        <v>2</v>
      </c>
      <c r="N11" s="74">
        <f t="shared" si="0"/>
        <v>20</v>
      </c>
      <c r="O11" s="75" t="str">
        <f t="shared" si="1"/>
        <v>ดี</v>
      </c>
    </row>
    <row r="12" spans="1:15" s="21" customFormat="1" ht="15" customHeight="1">
      <c r="A12" s="220"/>
      <c r="B12" s="73" t="s">
        <v>70</v>
      </c>
      <c r="C12" s="88">
        <v>9</v>
      </c>
      <c r="D12" s="100">
        <v>3499</v>
      </c>
      <c r="E12" s="101" t="s">
        <v>140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2</v>
      </c>
      <c r="L12" s="103">
        <v>2</v>
      </c>
      <c r="M12" s="103">
        <v>2</v>
      </c>
      <c r="N12" s="103">
        <f t="shared" si="0"/>
        <v>21</v>
      </c>
      <c r="O12" s="104" t="str">
        <f t="shared" si="1"/>
        <v>ดีเยี่ยม</v>
      </c>
    </row>
    <row r="13" spans="1:15" s="21" customFormat="1" ht="15" customHeight="1">
      <c r="A13" s="220"/>
      <c r="B13" s="73" t="s">
        <v>65</v>
      </c>
      <c r="C13" s="25">
        <v>10</v>
      </c>
      <c r="D13" s="61">
        <v>3500</v>
      </c>
      <c r="E13" s="62" t="s">
        <v>141</v>
      </c>
      <c r="F13" s="74">
        <v>3</v>
      </c>
      <c r="G13" s="74">
        <v>3</v>
      </c>
      <c r="H13" s="74">
        <v>3</v>
      </c>
      <c r="I13" s="74">
        <v>3</v>
      </c>
      <c r="J13" s="74">
        <v>3</v>
      </c>
      <c r="K13" s="74">
        <v>3</v>
      </c>
      <c r="L13" s="74">
        <v>2</v>
      </c>
      <c r="M13" s="74">
        <v>2</v>
      </c>
      <c r="N13" s="74">
        <f t="shared" si="0"/>
        <v>22</v>
      </c>
      <c r="O13" s="75" t="str">
        <f t="shared" si="1"/>
        <v>ดีเยี่ยม</v>
      </c>
    </row>
    <row r="14" spans="1:15" s="21" customFormat="1" ht="15" customHeight="1">
      <c r="A14" s="220"/>
      <c r="B14" s="77" t="s">
        <v>71</v>
      </c>
      <c r="C14" s="88">
        <v>11</v>
      </c>
      <c r="D14" s="100">
        <v>3502</v>
      </c>
      <c r="E14" s="101" t="s">
        <v>142</v>
      </c>
      <c r="F14" s="103">
        <v>3</v>
      </c>
      <c r="G14" s="103">
        <v>3</v>
      </c>
      <c r="H14" s="103">
        <v>2</v>
      </c>
      <c r="I14" s="103">
        <v>2</v>
      </c>
      <c r="J14" s="103">
        <v>2</v>
      </c>
      <c r="K14" s="103">
        <v>2</v>
      </c>
      <c r="L14" s="103">
        <v>2</v>
      </c>
      <c r="M14" s="103">
        <v>2</v>
      </c>
      <c r="N14" s="103">
        <f t="shared" si="0"/>
        <v>18</v>
      </c>
      <c r="O14" s="104" t="str">
        <f t="shared" si="1"/>
        <v>ดี</v>
      </c>
    </row>
    <row r="15" spans="1:15" s="21" customFormat="1" ht="15" customHeight="1">
      <c r="A15" s="220">
        <v>3</v>
      </c>
      <c r="B15" s="71" t="s">
        <v>66</v>
      </c>
      <c r="C15" s="25">
        <v>12</v>
      </c>
      <c r="D15" s="61">
        <v>3653</v>
      </c>
      <c r="E15" s="62" t="s">
        <v>143</v>
      </c>
      <c r="F15" s="74">
        <v>3</v>
      </c>
      <c r="G15" s="74">
        <v>3</v>
      </c>
      <c r="H15" s="74">
        <v>3</v>
      </c>
      <c r="I15" s="74">
        <v>3</v>
      </c>
      <c r="J15" s="74">
        <v>2</v>
      </c>
      <c r="K15" s="74">
        <v>2</v>
      </c>
      <c r="L15" s="74">
        <v>2</v>
      </c>
      <c r="M15" s="74">
        <v>2</v>
      </c>
      <c r="N15" s="74">
        <f t="shared" si="0"/>
        <v>20</v>
      </c>
      <c r="O15" s="75" t="str">
        <f t="shared" si="1"/>
        <v>ดี</v>
      </c>
    </row>
    <row r="16" spans="1:15" s="21" customFormat="1" ht="15" customHeight="1">
      <c r="A16" s="220"/>
      <c r="B16" s="73" t="s">
        <v>67</v>
      </c>
      <c r="C16" s="88">
        <v>13</v>
      </c>
      <c r="D16" s="100">
        <v>3674</v>
      </c>
      <c r="E16" s="101" t="s">
        <v>144</v>
      </c>
      <c r="F16" s="103">
        <v>3</v>
      </c>
      <c r="G16" s="103">
        <v>3</v>
      </c>
      <c r="H16" s="103">
        <v>3</v>
      </c>
      <c r="I16" s="103">
        <v>3</v>
      </c>
      <c r="J16" s="103">
        <v>3</v>
      </c>
      <c r="K16" s="103">
        <v>2</v>
      </c>
      <c r="L16" s="103">
        <v>2</v>
      </c>
      <c r="M16" s="103">
        <v>2</v>
      </c>
      <c r="N16" s="103">
        <f t="shared" si="0"/>
        <v>21</v>
      </c>
      <c r="O16" s="104" t="str">
        <f t="shared" si="1"/>
        <v>ดีเยี่ยม</v>
      </c>
    </row>
    <row r="17" spans="1:15" s="21" customFormat="1" ht="15" customHeight="1">
      <c r="A17" s="220"/>
      <c r="B17" s="73" t="s">
        <v>72</v>
      </c>
      <c r="C17" s="25">
        <v>14</v>
      </c>
      <c r="D17" s="61">
        <v>3885</v>
      </c>
      <c r="E17" s="62" t="s">
        <v>146</v>
      </c>
      <c r="F17" s="74">
        <v>2</v>
      </c>
      <c r="G17" s="74">
        <v>2</v>
      </c>
      <c r="H17" s="74">
        <v>2</v>
      </c>
      <c r="I17" s="74">
        <v>2</v>
      </c>
      <c r="J17" s="74">
        <v>1</v>
      </c>
      <c r="K17" s="74">
        <v>1</v>
      </c>
      <c r="L17" s="74">
        <v>1</v>
      </c>
      <c r="M17" s="74">
        <v>1</v>
      </c>
      <c r="N17" s="74">
        <f t="shared" si="0"/>
        <v>12</v>
      </c>
      <c r="O17" s="75" t="str">
        <f t="shared" si="1"/>
        <v>ผ่าน</v>
      </c>
    </row>
    <row r="18" spans="1:15" s="21" customFormat="1" ht="15" customHeight="1">
      <c r="A18" s="220"/>
      <c r="B18" s="77" t="s">
        <v>73</v>
      </c>
      <c r="C18" s="124">
        <v>15</v>
      </c>
      <c r="D18" s="125">
        <v>3392</v>
      </c>
      <c r="E18" s="126" t="s">
        <v>145</v>
      </c>
      <c r="F18" s="127"/>
      <c r="G18" s="127"/>
      <c r="H18" s="127"/>
      <c r="I18" s="127"/>
      <c r="J18" s="127"/>
      <c r="K18" s="127"/>
      <c r="L18" s="127"/>
      <c r="M18" s="127"/>
      <c r="N18" s="127">
        <f>SUM(F18:M18)</f>
        <v>0</v>
      </c>
      <c r="O18" s="128" t="str">
        <f>IF(N18&gt;=21,"ดีเยี่ยม",IF(N18&gt;=13,"ดี",IF(N18&gt;=8,"ผ่าน","ไม่ผ่าน")))</f>
        <v>ไม่ผ่าน</v>
      </c>
    </row>
    <row r="19" spans="1:15" s="21" customFormat="1" ht="15" customHeight="1">
      <c r="A19" s="220">
        <v>4</v>
      </c>
      <c r="B19" s="71" t="s">
        <v>68</v>
      </c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3"/>
    </row>
    <row r="20" spans="1:15" s="21" customFormat="1" ht="15" customHeight="1">
      <c r="A20" s="220"/>
      <c r="B20" s="78" t="s">
        <v>69</v>
      </c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6"/>
    </row>
    <row r="21" spans="1:15" s="21" customFormat="1" ht="15" customHeight="1">
      <c r="A21" s="220"/>
      <c r="B21" s="79" t="s">
        <v>74</v>
      </c>
      <c r="C21" s="234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6"/>
    </row>
    <row r="22" spans="1:15" s="21" customFormat="1" ht="15" customHeight="1">
      <c r="A22" s="220"/>
      <c r="B22" s="73" t="s">
        <v>75</v>
      </c>
      <c r="C22" s="234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6"/>
    </row>
    <row r="23" spans="1:15" s="21" customFormat="1" ht="15" customHeight="1">
      <c r="A23" s="220"/>
      <c r="B23" s="73" t="s">
        <v>76</v>
      </c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6"/>
    </row>
    <row r="24" spans="1:15" s="21" customFormat="1" ht="15" customHeight="1">
      <c r="A24" s="220"/>
      <c r="B24" s="73" t="s">
        <v>77</v>
      </c>
      <c r="C24" s="234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6"/>
    </row>
    <row r="25" spans="1:15" s="21" customFormat="1" ht="15" customHeight="1">
      <c r="A25" s="220"/>
      <c r="B25" s="78" t="s">
        <v>78</v>
      </c>
      <c r="C25" s="234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6"/>
    </row>
    <row r="26" spans="1:15" s="21" customFormat="1" ht="15" customHeight="1">
      <c r="A26" s="220"/>
      <c r="B26" s="78" t="s">
        <v>79</v>
      </c>
      <c r="C26" s="234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6"/>
    </row>
    <row r="27" spans="1:15" s="21" customFormat="1" ht="15" customHeight="1">
      <c r="A27" s="220">
        <v>5</v>
      </c>
      <c r="B27" s="80" t="s">
        <v>38</v>
      </c>
      <c r="C27" s="23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6"/>
    </row>
    <row r="28" spans="1:15" s="21" customFormat="1" ht="15" customHeight="1">
      <c r="A28" s="220"/>
      <c r="B28" s="81" t="s">
        <v>40</v>
      </c>
      <c r="C28" s="234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6"/>
    </row>
    <row r="29" spans="1:15" s="21" customFormat="1" ht="15" customHeight="1">
      <c r="A29" s="220"/>
      <c r="B29" s="81" t="s">
        <v>39</v>
      </c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6"/>
    </row>
    <row r="30" spans="1:15" s="21" customFormat="1" ht="15" customHeight="1">
      <c r="A30" s="220"/>
      <c r="B30" s="82" t="s">
        <v>41</v>
      </c>
      <c r="C30" s="234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6"/>
    </row>
    <row r="31" spans="1:15" s="21" customFormat="1" ht="15" customHeight="1">
      <c r="A31" s="220"/>
      <c r="B31" s="81" t="s">
        <v>42</v>
      </c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6"/>
    </row>
    <row r="32" spans="1:15" s="21" customFormat="1" ht="15" customHeight="1">
      <c r="A32" s="220">
        <v>6</v>
      </c>
      <c r="B32" s="80" t="s">
        <v>43</v>
      </c>
      <c r="C32" s="23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6"/>
    </row>
    <row r="33" spans="1:15" s="21" customFormat="1" ht="15" customHeight="1">
      <c r="A33" s="220"/>
      <c r="B33" s="81" t="s">
        <v>44</v>
      </c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6"/>
    </row>
    <row r="34" spans="1:15" s="21" customFormat="1" ht="15" customHeight="1">
      <c r="A34" s="220"/>
      <c r="B34" s="81" t="s">
        <v>45</v>
      </c>
      <c r="C34" s="234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6"/>
    </row>
    <row r="35" spans="1:15" s="21" customFormat="1" ht="15" customHeight="1">
      <c r="A35" s="220"/>
      <c r="B35" s="81" t="s">
        <v>80</v>
      </c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6"/>
    </row>
    <row r="36" spans="1:15" s="21" customFormat="1" ht="15" customHeight="1">
      <c r="A36" s="220"/>
      <c r="B36" s="81" t="s">
        <v>81</v>
      </c>
      <c r="C36" s="234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6"/>
    </row>
    <row r="37" spans="1:15" s="21" customFormat="1" ht="15" customHeight="1">
      <c r="A37" s="240">
        <v>7</v>
      </c>
      <c r="B37" s="83" t="s">
        <v>82</v>
      </c>
      <c r="C37" s="234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6"/>
    </row>
    <row r="38" spans="1:15" s="21" customFormat="1" ht="15" customHeight="1">
      <c r="A38" s="241"/>
      <c r="B38" s="84" t="s">
        <v>46</v>
      </c>
      <c r="C38" s="234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6"/>
    </row>
    <row r="39" spans="1:15" s="21" customFormat="1" ht="15" customHeight="1">
      <c r="A39" s="241"/>
      <c r="B39" s="84" t="s">
        <v>83</v>
      </c>
      <c r="C39" s="234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6"/>
    </row>
    <row r="40" spans="1:15" s="21" customFormat="1" ht="15" customHeight="1">
      <c r="A40" s="241"/>
      <c r="B40" s="84" t="s">
        <v>47</v>
      </c>
      <c r="C40" s="234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6"/>
    </row>
    <row r="41" spans="1:15" s="21" customFormat="1" ht="15" customHeight="1">
      <c r="A41" s="241"/>
      <c r="B41" s="84" t="s">
        <v>48</v>
      </c>
      <c r="C41" s="234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6"/>
    </row>
    <row r="42" spans="1:15" s="21" customFormat="1" ht="15" customHeight="1">
      <c r="A42" s="241"/>
      <c r="B42" s="85" t="s">
        <v>49</v>
      </c>
      <c r="C42" s="234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6"/>
    </row>
    <row r="43" spans="1:15" s="21" customFormat="1" ht="15" customHeight="1">
      <c r="A43" s="241"/>
      <c r="B43" s="84" t="s">
        <v>84</v>
      </c>
      <c r="C43" s="234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6"/>
    </row>
    <row r="44" spans="1:15" s="21" customFormat="1" ht="15" customHeight="1">
      <c r="A44" s="224">
        <v>8</v>
      </c>
      <c r="B44" s="83" t="s">
        <v>85</v>
      </c>
      <c r="C44" s="234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6"/>
    </row>
    <row r="45" spans="1:15" s="21" customFormat="1" ht="15" customHeight="1">
      <c r="A45" s="225"/>
      <c r="B45" s="85" t="s">
        <v>86</v>
      </c>
      <c r="C45" s="234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6"/>
    </row>
    <row r="46" spans="1:15" s="21" customFormat="1" ht="15" customHeight="1">
      <c r="A46" s="225"/>
      <c r="B46" s="84" t="s">
        <v>87</v>
      </c>
      <c r="C46" s="234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6"/>
    </row>
    <row r="47" spans="1:15" s="57" customFormat="1" ht="15" customHeight="1">
      <c r="A47" s="225"/>
      <c r="B47" s="86" t="s">
        <v>50</v>
      </c>
      <c r="C47" s="234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6"/>
    </row>
    <row r="48" spans="1:15" s="57" customFormat="1" ht="16.5" customHeight="1">
      <c r="A48" s="226"/>
      <c r="B48" s="87" t="s">
        <v>51</v>
      </c>
      <c r="C48" s="237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9"/>
    </row>
    <row r="49" ht="16.5" customHeight="1">
      <c r="G49" s="27" t="s">
        <v>19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</sheetData>
  <sheetProtection/>
  <mergeCells count="15">
    <mergeCell ref="A44:A48"/>
    <mergeCell ref="A2:A3"/>
    <mergeCell ref="B2:B3"/>
    <mergeCell ref="A27:A31"/>
    <mergeCell ref="A32:A36"/>
    <mergeCell ref="A15:A18"/>
    <mergeCell ref="A19:A26"/>
    <mergeCell ref="A37:A43"/>
    <mergeCell ref="C19:O48"/>
    <mergeCell ref="A1:O1"/>
    <mergeCell ref="A4:A9"/>
    <mergeCell ref="A10:A14"/>
    <mergeCell ref="C2:C3"/>
    <mergeCell ref="D2:D3"/>
    <mergeCell ref="E2:E3"/>
  </mergeCells>
  <printOptions/>
  <pageMargins left="0.984251968503937" right="0.1968503937007874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Boontin</dc:creator>
  <cp:keywords/>
  <dc:description/>
  <cp:lastModifiedBy>Meename5</cp:lastModifiedBy>
  <cp:lastPrinted>2020-12-05T03:59:51Z</cp:lastPrinted>
  <dcterms:created xsi:type="dcterms:W3CDTF">2003-06-04T11:03:41Z</dcterms:created>
  <dcterms:modified xsi:type="dcterms:W3CDTF">2021-03-28T10:51:46Z</dcterms:modified>
  <cp:category/>
  <cp:version/>
  <cp:contentType/>
  <cp:contentStatus/>
</cp:coreProperties>
</file>